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Documentos Usuarios\avendanojj\Desktop\"/>
    </mc:Choice>
  </mc:AlternateContent>
  <xr:revisionPtr revIDLastSave="0" documentId="8_{66C66332-D7A1-4345-8947-AE6B9B33B85A}" xr6:coauthVersionLast="45" xr6:coauthVersionMax="45" xr10:uidLastSave="{00000000-0000-0000-0000-000000000000}"/>
  <bookViews>
    <workbookView xWindow="28680" yWindow="-120" windowWidth="20730" windowHeight="11160" xr2:uid="{43BABD97-7D01-4141-AC81-FBAE43C39FC3}"/>
  </bookViews>
  <sheets>
    <sheet name="PRESUPUESTO 2022" sheetId="1" r:id="rId1"/>
  </sheets>
  <definedNames>
    <definedName name="_xlnm._FilterDatabase" localSheetId="0" hidden="1">'PRESUPUESTO 2022'!$B$5:$H$84</definedName>
    <definedName name="_xlnm.Print_Area" localSheetId="0">'PRESUPUESTO 2022'!$B$6:$H$87</definedName>
    <definedName name="base">#REF!</definedName>
    <definedName name="pro">#REF!</definedName>
    <definedName name="_xlnm.Print_Titles" localSheetId="0">'PRESUPUESTO 2022'!$1:$5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7" i="1" l="1"/>
  <c r="H86" i="1"/>
  <c r="H85" i="1"/>
  <c r="H80" i="1"/>
  <c r="H81" i="1"/>
  <c r="H82" i="1"/>
  <c r="H83" i="1"/>
  <c r="H84" i="1"/>
  <c r="H79" i="1"/>
  <c r="H78" i="1"/>
  <c r="H75" i="1"/>
  <c r="H76" i="1"/>
  <c r="H77" i="1"/>
  <c r="H73" i="1"/>
  <c r="H59" i="1"/>
  <c r="H60" i="1"/>
  <c r="H62" i="1"/>
  <c r="H65" i="1"/>
  <c r="H66" i="1"/>
  <c r="H67" i="1"/>
  <c r="H69" i="1"/>
  <c r="H71" i="1"/>
  <c r="H72" i="1"/>
  <c r="H57" i="1"/>
  <c r="H25" i="1"/>
  <c r="H27" i="1"/>
  <c r="H28" i="1"/>
  <c r="H30" i="1"/>
  <c r="H32" i="1"/>
  <c r="H33" i="1"/>
  <c r="H34" i="1"/>
  <c r="H35" i="1"/>
  <c r="H36" i="1"/>
  <c r="H37" i="1"/>
  <c r="H38" i="1"/>
  <c r="H39" i="1"/>
  <c r="H40" i="1"/>
  <c r="H41" i="1"/>
  <c r="H42" i="1"/>
  <c r="H43" i="1"/>
  <c r="H44" i="1"/>
  <c r="H45" i="1"/>
  <c r="H46" i="1"/>
  <c r="H47" i="1"/>
  <c r="H48" i="1"/>
  <c r="H49" i="1"/>
  <c r="H51" i="1"/>
  <c r="H52" i="1"/>
  <c r="H54" i="1"/>
  <c r="H55" i="1"/>
  <c r="H8" i="1"/>
  <c r="H9" i="1"/>
  <c r="H11" i="1"/>
  <c r="H12" i="1"/>
  <c r="H13" i="1"/>
  <c r="H14" i="1"/>
  <c r="H15" i="1"/>
  <c r="H16" i="1"/>
  <c r="H17" i="1"/>
  <c r="H18" i="1"/>
  <c r="H19" i="1"/>
  <c r="H20" i="1"/>
  <c r="H21" i="1"/>
  <c r="H22" i="1"/>
  <c r="H23" i="1"/>
  <c r="H24" i="1"/>
  <c r="H7" i="1"/>
  <c r="H6" i="1"/>
  <c r="G19" i="1"/>
  <c r="K85" i="1" l="1"/>
  <c r="K78" i="1"/>
  <c r="K73" i="1"/>
  <c r="K57" i="1"/>
  <c r="K25" i="1"/>
  <c r="K6" i="1"/>
  <c r="K87" i="1" l="1"/>
  <c r="G75" i="1"/>
  <c r="G86" i="1"/>
  <c r="G85" i="1" s="1"/>
  <c r="F85" i="1"/>
  <c r="E85" i="1"/>
  <c r="G40" i="1"/>
  <c r="G36" i="1"/>
  <c r="G79" i="1" l="1"/>
  <c r="G74" i="1"/>
  <c r="G59" i="1"/>
  <c r="G60" i="1"/>
  <c r="G61" i="1"/>
  <c r="G62" i="1"/>
  <c r="G63" i="1"/>
  <c r="G64" i="1"/>
  <c r="G65" i="1"/>
  <c r="G66" i="1"/>
  <c r="G67" i="1"/>
  <c r="G68" i="1"/>
  <c r="G69" i="1"/>
  <c r="G70" i="1"/>
  <c r="G71" i="1"/>
  <c r="G72" i="1"/>
  <c r="G58" i="1"/>
  <c r="G27" i="1"/>
  <c r="G28" i="1"/>
  <c r="G29" i="1"/>
  <c r="G30" i="1"/>
  <c r="G31" i="1"/>
  <c r="G32" i="1"/>
  <c r="G33" i="1"/>
  <c r="G34" i="1"/>
  <c r="G35" i="1"/>
  <c r="G37" i="1"/>
  <c r="G38" i="1"/>
  <c r="G39" i="1"/>
  <c r="G41" i="1"/>
  <c r="G42" i="1"/>
  <c r="G43" i="1"/>
  <c r="G44" i="1"/>
  <c r="G45" i="1"/>
  <c r="G46" i="1"/>
  <c r="G47" i="1"/>
  <c r="G48" i="1"/>
  <c r="G49" i="1"/>
  <c r="G50" i="1"/>
  <c r="G51" i="1"/>
  <c r="G52" i="1"/>
  <c r="G53" i="1"/>
  <c r="G54" i="1"/>
  <c r="G55" i="1"/>
  <c r="G56" i="1"/>
  <c r="G26" i="1"/>
  <c r="G8" i="1"/>
  <c r="G9" i="1"/>
  <c r="G10" i="1"/>
  <c r="G11" i="1"/>
  <c r="G12" i="1"/>
  <c r="G13" i="1"/>
  <c r="G14" i="1"/>
  <c r="G15" i="1"/>
  <c r="G16" i="1"/>
  <c r="G17" i="1"/>
  <c r="G18" i="1"/>
  <c r="G20" i="1"/>
  <c r="G21" i="1"/>
  <c r="G22" i="1"/>
  <c r="G23" i="1"/>
  <c r="G24" i="1"/>
  <c r="G7" i="1"/>
  <c r="F78" i="1" l="1"/>
  <c r="F73" i="1"/>
  <c r="F57" i="1"/>
  <c r="F25" i="1"/>
  <c r="F6" i="1"/>
  <c r="F87" i="1" l="1"/>
  <c r="E57" i="1"/>
  <c r="E25" i="1"/>
  <c r="E6" i="1"/>
  <c r="E78" i="1" l="1"/>
  <c r="E73" i="1"/>
  <c r="E87" i="1" l="1"/>
  <c r="G84" i="1"/>
  <c r="G83" i="1"/>
  <c r="G82" i="1"/>
  <c r="G81" i="1"/>
  <c r="G80" i="1"/>
  <c r="G77" i="1"/>
  <c r="G76" i="1"/>
  <c r="G78" i="1" l="1"/>
  <c r="G73" i="1"/>
  <c r="G25" i="1"/>
  <c r="G6" i="1"/>
  <c r="G87" i="1" s="1"/>
  <c r="G57" i="1"/>
</calcChain>
</file>

<file path=xl/sharedStrings.xml><?xml version="1.0" encoding="utf-8"?>
<sst xmlns="http://schemas.openxmlformats.org/spreadsheetml/2006/main" count="304" uniqueCount="279">
  <si>
    <t>CÓDIGO</t>
  </si>
  <si>
    <t>OBJETO DEL GASTO</t>
  </si>
  <si>
    <t>DETALLE *</t>
  </si>
  <si>
    <r>
      <t xml:space="preserve">PRESUPUESTO AÑO
</t>
    </r>
    <r>
      <rPr>
        <b/>
        <sz val="12"/>
        <rFont val="Arial"/>
        <family val="2"/>
      </rPr>
      <t>2021</t>
    </r>
  </si>
  <si>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</si>
  <si>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</si>
  <si>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</si>
  <si>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</si>
  <si>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</si>
  <si>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</si>
  <si>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</si>
  <si>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</si>
  <si>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</si>
  <si>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</si>
  <si>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</si>
  <si>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</si>
  <si>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</si>
  <si>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</si>
  <si>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</si>
  <si>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</si>
  <si>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</si>
  <si>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</si>
  <si>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</si>
  <si>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</si>
  <si>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</si>
  <si>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</si>
  <si>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</si>
  <si>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</si>
  <si>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</si>
  <si>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</si>
  <si>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</si>
  <si>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</si>
  <si>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</si>
  <si>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</si>
  <si>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</si>
  <si>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</si>
  <si>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</si>
  <si>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</si>
  <si>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</si>
  <si>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</si>
  <si>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</si>
  <si>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</si>
  <si>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</si>
  <si>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</si>
  <si>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</si>
  <si>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</si>
  <si>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</si>
  <si>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</si>
  <si>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</si>
  <si>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</si>
  <si>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</si>
  <si>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</si>
  <si>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</si>
  <si>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</si>
  <si>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</si>
  <si>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</si>
  <si>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</si>
  <si>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</si>
  <si>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</si>
  <si>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</si>
  <si>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</si>
  <si>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</si>
  <si>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</si>
  <si>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1 01 99</t>
  </si>
  <si>
    <t>Otros alquileres</t>
  </si>
  <si>
    <t>Incluye el arrendamiento de otros bienes o derechos no contemplados en los conceptos
anteriores.</t>
  </si>
  <si>
    <t>1.02.03</t>
  </si>
  <si>
    <t>Servicio de correo</t>
  </si>
  <si>
    <t>Contempla el pago de servicio de traslado nacional e internacional de toda clase de correspondencia postal, el alquiler de apartados postales, la adquisición de estampillas, y otros servicios conexos.</t>
  </si>
  <si>
    <t>1.02.04</t>
  </si>
  <si>
    <t>Servicio de Telecomunicaciones</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</si>
  <si>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</si>
  <si>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</si>
  <si>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</si>
  <si>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</si>
  <si>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1 03 02</t>
  </si>
  <si>
    <t>Publicidad y propaganda</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</si>
  <si>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</si>
  <si>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</si>
  <si>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</si>
  <si>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</si>
  <si>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</si>
  <si>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</si>
  <si>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Comprende las erogaciones por concepto de servicios profesionales y técnicos para
realizar trabajos en el campo de la salud. Incluye los servicios integrales de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</si>
  <si>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</si>
  <si>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</si>
  <si>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</si>
  <si>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</si>
  <si>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Corresponde a los servicios administrativos que brinda el BCCR a las ODMs</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</si>
  <si>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</si>
  <si>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</si>
  <si>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</si>
  <si>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</si>
  <si>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</si>
  <si>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</si>
  <si>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</si>
  <si>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</si>
  <si>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</si>
  <si>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</si>
  <si>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</si>
  <si>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</si>
  <si>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</si>
  <si>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</si>
  <si>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</si>
  <si>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</si>
  <si>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</si>
  <si>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</si>
  <si>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</si>
  <si>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</si>
  <si>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</si>
  <si>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</si>
  <si>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</si>
  <si>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</si>
  <si>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</si>
  <si>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</si>
  <si>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</si>
  <si>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</si>
  <si>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</si>
  <si>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</si>
  <si>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</si>
  <si>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</si>
  <si>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</si>
  <si>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</si>
  <si>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</si>
  <si>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</si>
  <si>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</si>
  <si>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</si>
  <si>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</si>
  <si>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</si>
  <si>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</si>
  <si>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</si>
  <si>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</si>
  <si>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</si>
  <si>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</si>
  <si>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</si>
  <si>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</si>
  <si>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</si>
  <si>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</si>
  <si>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</si>
  <si>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</si>
  <si>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</si>
  <si>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</si>
  <si>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</si>
  <si>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</si>
  <si>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</si>
  <si>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</si>
  <si>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</si>
  <si>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</si>
  <si>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</si>
  <si>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</si>
  <si>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</si>
  <si>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</si>
  <si>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</si>
  <si>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</si>
  <si>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</si>
  <si>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</si>
  <si>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</si>
  <si>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</si>
  <si>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</si>
  <si>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</si>
  <si>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</si>
  <si>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</si>
  <si>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</si>
  <si>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</si>
  <si>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</si>
  <si>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2.99.02</t>
  </si>
  <si>
    <t>Útiles y materiales médico hospitalario</t>
  </si>
  <si>
    <t>Comprende la adquisición de útiles y materiales no capitalizables que se utilizan en las actividades médico-quirúrgicas, de enfermería, farmacia, laboratorio e investigación en general</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</si>
  <si>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</si>
  <si>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</si>
  <si>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</si>
  <si>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</si>
  <si>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</si>
  <si>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</si>
  <si>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</si>
  <si>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</si>
  <si>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</si>
  <si>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</si>
  <si>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</si>
  <si>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</si>
  <si>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</si>
  <si>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</si>
  <si>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</si>
  <si>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</si>
  <si>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</si>
  <si>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</si>
  <si>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</si>
  <si>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</si>
  <si>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</si>
  <si>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</si>
  <si>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</si>
  <si>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</si>
  <si>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</si>
  <si>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Adquisición de equipo y mobiliario para la realización de labores administrativas. Incluye calculadores, fotocopiadoras, ventiladores, archivadores entre otros. Además considera mobiliario de toda clase, como mesas, sillas, sillones, escritorios, estantes, armarios, muebles para microcomputadoras, etc.</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</si>
  <si>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</si>
  <si>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</si>
  <si>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</si>
  <si>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</si>
  <si>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</si>
  <si>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</si>
  <si>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</si>
  <si>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</si>
  <si>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</si>
  <si>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</si>
  <si>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</si>
  <si>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</si>
  <si>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</si>
  <si>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</si>
  <si>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</si>
  <si>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</si>
  <si>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</si>
  <si>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</si>
  <si>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</si>
  <si>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</si>
  <si>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</si>
  <si>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</si>
  <si>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</si>
  <si>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</si>
  <si>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</si>
  <si>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1.02.99</t>
  </si>
  <si>
    <t xml:space="preserve">Otros Servicios básicos </t>
  </si>
  <si>
    <t>1.03.03</t>
  </si>
  <si>
    <t>Impresión, encuadernación y otros</t>
  </si>
  <si>
    <t>1.04.02</t>
  </si>
  <si>
    <t>Servicios Jurídicos</t>
  </si>
  <si>
    <r>
      <t>Corresponde al pago de servicios básicos no considerados en los conceptos anteriores, por ejemplo los servicios que brindan las municipalidades como recolección de desechos sólidos, aseo de vías y sitios públicos, alumbrado público y otros</t>
    </r>
    <r>
      <rPr>
        <sz val="10"/>
        <rFont val="Franklin Gothic Book"/>
        <family val="2"/>
      </rPr>
      <t xml:space="preserve">. </t>
    </r>
  </si>
  <si>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</si>
  <si>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</si>
  <si>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r>
      <t xml:space="preserve">PRESUPUESTO AÑO
</t>
    </r>
    <r>
      <rPr>
        <b/>
        <sz val="12"/>
        <rFont val="Arial"/>
        <family val="2"/>
      </rPr>
      <t>2022</t>
    </r>
  </si>
  <si>
    <t>Presupuesto de la SUGEVAL para el año 2022</t>
  </si>
  <si>
    <t>1.04.03</t>
  </si>
  <si>
    <t>Servicios de ingeniería y arquitectura</t>
  </si>
  <si>
    <t>Gastos destinados al pago de servicios profesionales y técnicos para realizar trabajos en los diferentes campos de la arquitectura y la ingeniería tales como la ingeniería civil, ambiental, agronomía, eléctrica, forestal, química, mecánica, industrial, etc.</t>
  </si>
  <si>
    <t>1.04.06</t>
  </si>
  <si>
    <t>Servicios generales</t>
  </si>
  <si>
    <t>Incluye los gastos por concepto de servicios misceláneos contratados con personas físicas o jurídicas, para que realicen trabajos de apoyo a las actividades sustantivas de la institución, tales como servicios de vigilancia, de aseo y limpieza, de confección, de lavandería y otros servicios de naturaleza manual.</t>
  </si>
  <si>
    <t>6.07.01</t>
  </si>
  <si>
    <t>9.02.01</t>
  </si>
  <si>
    <t>Sumas libres sin asignación presupuestaria</t>
  </si>
  <si>
    <t>Incluye los montos a las que por diversas circunstancias no se les ha dado una asignación en las partidas, grupos y subpartidas presupuestarias.</t>
  </si>
  <si>
    <t>9</t>
  </si>
  <si>
    <t>CUENTAS ESPECIALES</t>
  </si>
  <si>
    <t>5.01.03</t>
  </si>
  <si>
    <t>Equipo de comunicación</t>
  </si>
  <si>
    <t>Comprende los artículos complementarios capitalizables e indispensables para el funcionamiento de los equipos. Se incluyen en esta subpartida por ejemplo, centrales telefónicas, antenas, transmisores, receptores, teléfonos todo tipo, equipo de radio y comunicación, pantallas de televisión, cámaras de televisión, pantallas interactivas, videograbadoras, equipo de cine, equipos de sonido, equipos de video para seguridad, proyectores, video filmador, entre otros.</t>
  </si>
  <si>
    <r>
      <rPr>
        <b/>
        <sz val="9"/>
        <rFont val="Arial"/>
        <family val="2"/>
      </rPr>
      <t xml:space="preserve">BNCR: </t>
    </r>
    <r>
      <rPr>
        <sz val="9"/>
        <rFont val="Arial"/>
        <family val="2"/>
      </rPr>
      <t>Se presenta para el año 2022 un incremento del 41.68% con respecto del presupuesto del año 2021, no se detalla ni explica el motivo por el cuál esta partida deba de incrementarse tanto o cuales son las necesidades para justificar dicha variación. No se incluye la ejecución real de periodos anteriores o actual para poder determinar el uso de los recursos.</t>
    </r>
  </si>
  <si>
    <r>
      <rPr>
        <b/>
        <sz val="9"/>
        <rFont val="Arial"/>
        <family val="2"/>
      </rPr>
      <t>BNCR:</t>
    </r>
    <r>
      <rPr>
        <sz val="9"/>
        <rFont val="Arial"/>
        <family val="2"/>
      </rPr>
      <t xml:space="preserve"> Se presenta para el año 2022 un incremento del 89.15% con respecto del presupuesto del año 2021, no se detalla ni explica el motivo por el cuál esta partida deba de incrementarse tanto o cuales son las necesidades para justificar dicha variación, que tipo de consultorías obligan a casi duplicar el monto de recursos a erogar para el año 2022. No se incluye la ejecución real de periodos anteriores o actual para poder determinar el uso de los recursos.</t>
    </r>
  </si>
  <si>
    <r>
      <rPr>
        <b/>
        <sz val="9"/>
        <rFont val="Arial"/>
        <family val="2"/>
      </rPr>
      <t xml:space="preserve">BNCR: </t>
    </r>
    <r>
      <rPr>
        <sz val="9"/>
        <rFont val="Arial"/>
        <family val="2"/>
      </rPr>
      <t>Se presenta para el año 2022 un monto requerido de 950 millones de colones, este monto representa alrededor del 43% del total de gastos por servicios del periodo, no se detalla ni explica que tipo de sistemas está contratando la SUGEVAL para que un tercero le desarrolle durante el año 2022. No se incluye la ejecución real de periodos anteriores o actual para poder determinar el uso de los recursos.</t>
    </r>
  </si>
  <si>
    <r>
      <rPr>
        <b/>
        <sz val="9"/>
        <rFont val="Arial"/>
        <family val="2"/>
      </rPr>
      <t>BNCR:</t>
    </r>
    <r>
      <rPr>
        <sz val="9"/>
        <rFont val="Arial"/>
        <family val="2"/>
      </rPr>
      <t xml:space="preserve"> La SUGEVAL mantiene el mismo monto presupuestado en el 2021, al estar en tiempos de pandemia que podría extenderse más tiempo, al existir la opción de contar con capacitaciones y reuniones virtuales, con los recursos destinados a estas partidas no se tiene claro si la superintendencia está planeando enviar funcionarios al exterior durante el 2022.</t>
    </r>
  </si>
  <si>
    <r>
      <rPr>
        <b/>
        <sz val="9"/>
        <rFont val="Arial"/>
        <family val="2"/>
      </rPr>
      <t>BNCR:</t>
    </r>
    <r>
      <rPr>
        <sz val="9"/>
        <rFont val="Arial"/>
        <family val="2"/>
      </rPr>
      <t xml:space="preserve"> Se incluye en el presupuesto un monto de 199 millones el cual representa el 100% de la adquisición de bienes duraderos del periodo, esta partida en comparación con el presupuesto del año 2021 presenta un incremento del 300%. La superintendencia no presenta detalle o explicación que motiven el origen o la necesidad de realizar tal incremento, el cual se considera una partida relevante, por otro lado se destinan recursos para servicios de desarrollo de sistemas en la partida 1.04.05.</t>
    </r>
  </si>
  <si>
    <t>Resumen de observaciones</t>
  </si>
  <si>
    <t>Supervisado</t>
  </si>
  <si>
    <t>Observaciones recibidas</t>
  </si>
  <si>
    <t xml:space="preserve">Cómo se atendio </t>
  </si>
  <si>
    <t>Temas</t>
  </si>
  <si>
    <t>Banco Nacional (BN)</t>
  </si>
  <si>
    <t>Se aclaran, no se aceptan</t>
  </si>
  <si>
    <t>Cámara de Fondos de Inversión (CAFI)</t>
  </si>
  <si>
    <t>Cámara Costarricense de Emisores de Títulos Valores (CCETV)</t>
  </si>
  <si>
    <t>Cámara Intermediarios Bursátiles y Afines (CAMBOLSA)</t>
  </si>
  <si>
    <t>Consultorías
Servicios de TI
Viajes y víaticos de capacitación.
Bienes intangibles.</t>
  </si>
  <si>
    <t>Crecimiento general del presupuesto</t>
  </si>
  <si>
    <t>INS Valores PB</t>
  </si>
  <si>
    <t>No aplica</t>
  </si>
  <si>
    <t>No emite observaciones</t>
  </si>
  <si>
    <t>Se aclara</t>
  </si>
  <si>
    <r>
      <rPr>
        <b/>
        <sz val="9"/>
        <rFont val="Arial"/>
        <family val="2"/>
      </rPr>
      <t xml:space="preserve">Se aclara: </t>
    </r>
    <r>
      <rPr>
        <sz val="9"/>
        <rFont val="Arial"/>
        <family val="2"/>
      </rPr>
      <t xml:space="preserve"> El aumento se produce con la estimación de los servicios administrativos que le presta el BCCR a la Sugeval.</t>
    </r>
  </si>
  <si>
    <r>
      <rPr>
        <b/>
        <sz val="9"/>
        <rFont val="Arial"/>
        <family val="2"/>
      </rPr>
      <t xml:space="preserve">Se aclara:  </t>
    </r>
    <r>
      <rPr>
        <sz val="9"/>
        <rFont val="Arial"/>
        <family val="2"/>
      </rPr>
      <t>El aumento se produce principalmente por el efecto del tipo de cambio en el monto destinado al pago del Edificio Barrrio Tournón, específicamente en el alquiler del edificio (cuyo contrato esta en dólares), y en los servicios de limpieza y vigilancia.</t>
    </r>
  </si>
  <si>
    <r>
      <rPr>
        <b/>
        <sz val="9"/>
        <rFont val="Arial"/>
        <family val="2"/>
      </rPr>
      <t>Se aclara:</t>
    </r>
    <r>
      <rPr>
        <sz val="9"/>
        <rFont val="Arial"/>
        <family val="2"/>
      </rPr>
      <t xml:space="preserve"> Se elimina este rubro para la estimación del presupuesto del año 2022</t>
    </r>
  </si>
  <si>
    <r>
      <rPr>
        <b/>
        <sz val="9"/>
        <color theme="1"/>
        <rFont val="Arial"/>
        <family val="2"/>
      </rPr>
      <t>BNCR:</t>
    </r>
    <r>
      <rPr>
        <sz val="9"/>
        <color theme="1"/>
        <rFont val="Arial"/>
        <family val="2"/>
      </rPr>
      <t xml:space="preserve"> Los servicios incluidos en dicha partida corresponde a servicios adquiridos para el apoyo al seguimiento del mercado de valores internacional, monitoreo de noticias relevantes sobre mercados financieros y de valores que se publiquen en los medios nacionales escritos, indicadores inmobiliarios más importantes del país, legitimación de capitales y financiamiento al terrorismo, Normas Internacionales de Información Financiera y gestión de riesgos. 
El aumento para el 2022 corresponde a una reclasificación de una porción de los servicios tecnológicos BCCR, específicamente de la infraestructura Azure para el desarrollo de proyecto tecnológicos.  Y que para períodos anteriores se clasificaban en otra partida  presupuestaria, referencia (1.04.05).</t>
    </r>
  </si>
  <si>
    <r>
      <rPr>
        <b/>
        <sz val="9"/>
        <rFont val="Arial"/>
        <family val="2"/>
      </rPr>
      <t>BNCR:</t>
    </r>
    <r>
      <rPr>
        <sz val="9"/>
        <rFont val="Arial"/>
        <family val="2"/>
      </rPr>
      <t xml:space="preserve"> El aumento se debe principalmente a la estimación de consultorías sobre los siguientes temas: 1. Supervisión consolidada - es un proyecto transversal de todas las superintendencias, 2. supervisión basada en riesgos para mantener actualizada la metodología y debidamente capacitado al personal en su aplicación,3.  proyecto de  gestión de datos en utilizando tecnología para la supervisión ( suptech), 4. consultoría para el desarrollo normativo en derivados y metodologías de valoración de instrumentos financieros, 5. evaluación del modelo de riesgo operacional para evaluar la calidad de la metodología vigente y 6. Estudio de percepción y calidad del  servicio a las entidades supervisadas. Todas las consultorías buscan fortalecer las acciones de la Sugeval para el logro de los objetivos establecidos en el Plan Estratégico Institucional del período 2019-2023.</t>
    </r>
  </si>
  <si>
    <r>
      <rPr>
        <b/>
        <sz val="9"/>
        <rFont val="Arial"/>
        <family val="2"/>
      </rPr>
      <t>BNCR:</t>
    </r>
    <r>
      <rPr>
        <sz val="9"/>
        <rFont val="Arial"/>
        <family val="2"/>
      </rPr>
      <t xml:space="preserve"> La partida incluye todos los servicios de Tecnologías de Información brindados por el BCCR, incluyendo el departamento de tecnologías, gestión de soluciones e implementación de nuevos desarrollos,  así como temas de software y hardware. La forma de estimación se basa en el Costeo ABC del Banco Central de Costa Rica, el cual toma como insumos las métricas mensuales o periódicas que los recursos asignan a las actividades (inductores).
</t>
    </r>
  </si>
  <si>
    <r>
      <rPr>
        <b/>
        <sz val="9"/>
        <rFont val="Arial"/>
        <family val="2"/>
      </rPr>
      <t xml:space="preserve">BNCR: </t>
    </r>
    <r>
      <rPr>
        <sz val="9"/>
        <rFont val="Arial"/>
        <family val="2"/>
      </rPr>
      <t xml:space="preserve">Dentro de la partida se incluyen los viajes oficiales de representación ante organismos internacionales de los mercados de capitales (BID, BM; IOSCO, Institituto Inberoamericano del Mercado de Valores, entre otros) y como parte de los compromisos se debe de asistir de forma anual a reuniones y congresos anuales. Además como miembro de la OCDE el país debe acudir durante el año a los Comités en los cuales participa en representación de los órganos de supervisión del sistema finaciero y en específico en el Comité de Gobierno Corporativo. 
Si bien es cierto durante el año 2020 y 2021 producto de la pandemia las actividades se están realizando principalmente de forma virtual, se está dejando la previsión presupuestaria respectiva ante la posibilidad de que se retomen las reuniones presenciales. </t>
    </r>
  </si>
  <si>
    <r>
      <rPr>
        <b/>
        <sz val="9"/>
        <rFont val="Arial"/>
        <family val="2"/>
      </rPr>
      <t>BNCR:</t>
    </r>
    <r>
      <rPr>
        <sz val="9"/>
        <rFont val="Arial"/>
        <family val="2"/>
      </rPr>
      <t xml:space="preserve"> Para el 2022 el crecimiento corresponde al desarrollo de proyectos de transformación digital. El detalle de los proyectos a realizar son los siguiente:
Supervisión consolidada: Desarrollo y ajustes tecnológicos  a partir de las reformas legales de la Ley 7558 Ley Orgánica del Banco Central de Costa Rica que entraron en vigor el 04 de noviembre del año 2019, y de los principios internacionales de supervisión consolidada. 
Analítica avanzada: Mejorar la calidad de los datos disponibles y un mayor aprovechamiento con tecnologías modernas, para las labores de supervisión del mercado, tanto en la conducta del regulado como en el cumplimiento normativo. Mejorar el análisis y monitoreo de los riesgos meso y micro de la industria para la prospección de los riesgos y la implementación de acciones prudenciales de regulación para la estabilidad de los mercados. 
Gestión y control de trámites de Oferta Pública: Dar mayor trasparencia a los regulados de la gestión de trámites de inscripción, actualización de productos y autorizaciones de las entidades. El seguimiento de los trámites es expuesto a la entidad relacionada y se integra con la herramienta interna de gestión de trámites de oferta pública. 
Gestión y control de trámites internos: Comprende la implementación de flujos de trabajo que automaticen el control de trámites, que permitan de manera homogénea a todos los departamentos de la superintendencia la asignación y seguimiento, así como estadísticas de esa gestión (involucra la valoración y reutilización de componentes de iniciativas semejantes en otras ODMS).
Transformación digital de consultas, quejas y denuncias: Desarrollar un proyecto de transformación digital que permita automatizar, estandarizar y mejorar el proceso para la atención de trámites llevados a cabo por las superintendencias.  Dentro de los principales beneficios están los siguientes:
•	Proceso de atención al usuario financiero homologado para todas las OMD
•	Herramienta tecnológica que permita agilizar el proceso.
•	Procesos y guías internas de trabajo actualizadas con las mejores prácticas internacionales</t>
    </r>
  </si>
  <si>
    <r>
      <rPr>
        <b/>
        <sz val="9"/>
        <rFont val="Arial"/>
        <family val="2"/>
      </rPr>
      <t xml:space="preserve">Aclaración: </t>
    </r>
    <r>
      <rPr>
        <sz val="9"/>
        <rFont val="Arial"/>
        <family val="2"/>
      </rPr>
      <t>La estructura de puestos se mantiene sin cambios para el año 2022 y no se está considerando ningún incremento salarial</t>
    </r>
  </si>
  <si>
    <r>
      <rPr>
        <b/>
        <sz val="9"/>
        <rFont val="Arial"/>
        <family val="2"/>
      </rPr>
      <t xml:space="preserve">Se aclara: </t>
    </r>
    <r>
      <rPr>
        <sz val="9"/>
        <rFont val="Arial"/>
        <family val="2"/>
      </rPr>
      <t>La partida incluye un crecimiento por diferencial cambiario en vista de que el pago de la cuota de renovación se debe realizar en Euros</t>
    </r>
  </si>
  <si>
    <t>OBSERVACIONES DE SUPERVISADOS</t>
  </si>
  <si>
    <t>ANÁLISIS DE LAS OBSERVACIONES</t>
  </si>
  <si>
    <t>PRESUPUESTO PARA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</si>
</sst>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3" formatCode="_-* #,##0.00_-;\-* #,##0.00_-;_-* &quot;-&quot;??_-;_-@_-"/>
    <numFmt numFmtId="164" formatCode="&quot;¢&quot;#,##0.00_);[Red]\(&quot;¢&quot;#,##0.00\)"/>
    <numFmt numFmtId="165" formatCode="00\-00"/>
    <numFmt numFmtId="166" formatCode="&quot;₡&quot;#,##0.00"/>
  </numFmts>
  <fonts count="18" x14ac:knownFonts="1">
    <font>
      <sz val="10"/>
      <name val="Arial"/>
      <family val="2"/>
    </font>
    <font>
      <sz val="11"/>
      <color theme="1"/>
      <name val="Calibri"/>
      <family val="2"/>
      <scheme val="minor"/>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
      <sz val="10"/>
      <name val="Franklin Gothic Book"/>
      <family val="2"/>
    </font>
    <font>
      <sz val="9"/>
      <color theme="1"/>
      <name val="Arial"/>
      <family val="2"/>
    </font>
    <font>
      <b/>
      <sz val="9"/>
      <color theme="1"/>
      <name val="Arial"/>
      <family val="2"/>
    </font>
    <font>
      <sz val="11"/>
      <color theme="1"/>
      <name val="Times New Roman"/>
      <family val="1"/>
    </font>
    <font>
      <b/>
      <sz val="8"/>
      <color theme="1"/>
      <name val="Arial"/>
      <family val="2"/>
    </font>
    <font>
      <sz val="8"/>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s>
  <cellStyleXfs count="4">
    <xf numFmtId="0" fontId="0" fillId="0" borderId="0"/>
    <xf numFmtId="9" fontId="2" fillId="0" borderId="0" applyFont="0" applyFill="0" applyBorder="0" applyAlignment="0" applyProtection="0"/>
    <xf numFmtId="43" fontId="2" fillId="0" borderId="0" applyFont="0" applyFill="0" applyBorder="0" applyAlignment="0" applyProtection="0"/>
    <xf numFmtId="0" fontId="1" fillId="0" borderId="0"/>
  </cellStyleXfs>
  <cellXfs count="77">
    <xf numFmtId="0" fontId="0" fillId="0" borderId="0" xfId="0"/>
    <xf numFmtId="0" fontId="3" fillId="0" borderId="0" xfId="0" applyFont="1" applyAlignment="1">
      <alignment horizontal="center"/>
    </xf>
    <xf numFmtId="0" fontId="3" fillId="0" borderId="0" xfId="0" applyFont="1"/>
    <xf numFmtId="0" fontId="2" fillId="0" borderId="0" xfId="0" applyFont="1"/>
    <xf numFmtId="0" fontId="6" fillId="0" borderId="0" xfId="0" applyFont="1" applyAlignment="1">
      <alignment horizontal="center" vertical="center"/>
    </xf>
    <xf numFmtId="0" fontId="6" fillId="0" borderId="0" xfId="0" applyFont="1" applyAlignment="1">
      <alignment horizontal="centerContinuous" vertical="center" wrapText="1"/>
    </xf>
    <xf numFmtId="164" fontId="6" fillId="0" borderId="0" xfId="0" applyNumberFormat="1" applyFont="1" applyAlignment="1">
      <alignment horizontal="centerContinuous" vertical="center" wrapText="1"/>
    </xf>
    <xf numFmtId="0" fontId="7" fillId="2"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49" fontId="7" fillId="3" borderId="3" xfId="0" applyNumberFormat="1" applyFont="1" applyFill="1" applyBorder="1" applyAlignment="1">
      <alignment horizontal="center" vertical="center"/>
    </xf>
    <xf numFmtId="0" fontId="7" fillId="3" borderId="3" xfId="0" applyFont="1" applyFill="1" applyBorder="1" applyAlignment="1">
      <alignment horizontal="center" vertical="center" wrapText="1"/>
    </xf>
    <xf numFmtId="10" fontId="8" fillId="3" borderId="3" xfId="1" applyNumberFormat="1"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10" fontId="5" fillId="0" borderId="4" xfId="1" applyNumberFormat="1" applyFont="1" applyBorder="1" applyAlignment="1">
      <alignment horizontal="center" vertical="center" wrapText="1"/>
    </xf>
    <xf numFmtId="49" fontId="7" fillId="3" borderId="4" xfId="0" applyNumberFormat="1" applyFont="1" applyFill="1" applyBorder="1" applyAlignment="1">
      <alignment horizontal="center" vertical="center"/>
    </xf>
    <xf numFmtId="0" fontId="7" fillId="3" borderId="4" xfId="0" applyFont="1" applyFill="1" applyBorder="1" applyAlignment="1">
      <alignment horizontal="center" vertical="center" wrapText="1"/>
    </xf>
    <xf numFmtId="10" fontId="8" fillId="3" borderId="4" xfId="1" applyNumberFormat="1" applyFont="1" applyFill="1" applyBorder="1" applyAlignment="1">
      <alignment horizontal="center" vertical="center" wrapText="1"/>
    </xf>
    <xf numFmtId="165" fontId="9" fillId="0" borderId="4" xfId="0" applyNumberFormat="1" applyFont="1" applyFill="1" applyBorder="1" applyAlignment="1">
      <alignment horizontal="center" vertical="center" wrapText="1"/>
    </xf>
    <xf numFmtId="0" fontId="9" fillId="0" borderId="4" xfId="0" applyFont="1" applyFill="1" applyBorder="1" applyAlignment="1">
      <alignment vertical="center" wrapText="1"/>
    </xf>
    <xf numFmtId="165" fontId="9" fillId="0" borderId="4" xfId="0" applyNumberFormat="1" applyFont="1" applyBorder="1" applyAlignment="1">
      <alignment horizontal="center" vertical="center" wrapText="1"/>
    </xf>
    <xf numFmtId="0" fontId="9" fillId="3" borderId="4" xfId="0" applyFont="1" applyFill="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vertical="top" wrapText="1"/>
    </xf>
    <xf numFmtId="0" fontId="10" fillId="0" borderId="0" xfId="0" applyFont="1" applyAlignment="1">
      <alignment vertical="top" wrapText="1"/>
    </xf>
    <xf numFmtId="0" fontId="10" fillId="0" borderId="0" xfId="0" applyFont="1"/>
    <xf numFmtId="4" fontId="2" fillId="0" borderId="0" xfId="0" applyNumberFormat="1" applyFont="1" applyAlignment="1">
      <alignment vertical="top" wrapText="1"/>
    </xf>
    <xf numFmtId="10" fontId="2" fillId="0" borderId="0" xfId="1" applyNumberFormat="1" applyFont="1"/>
    <xf numFmtId="10" fontId="2" fillId="0" borderId="0" xfId="0" applyNumberFormat="1" applyFont="1"/>
    <xf numFmtId="0" fontId="11" fillId="0" borderId="0" xfId="0" applyFont="1" applyAlignment="1">
      <alignment vertical="top" wrapText="1"/>
    </xf>
    <xf numFmtId="0" fontId="0" fillId="0" borderId="0" xfId="0" applyFont="1" applyAlignment="1">
      <alignment vertical="top" wrapText="1"/>
    </xf>
    <xf numFmtId="0" fontId="15" fillId="4" borderId="0" xfId="3" applyFont="1" applyFill="1"/>
    <xf numFmtId="0" fontId="16" fillId="4" borderId="0" xfId="3" applyFont="1" applyFill="1"/>
    <xf numFmtId="0" fontId="17" fillId="4" borderId="0" xfId="3" applyFont="1" applyFill="1"/>
    <xf numFmtId="4" fontId="9" fillId="0" borderId="0" xfId="0" applyNumberFormat="1" applyFont="1" applyAlignment="1">
      <alignment vertical="top" wrapText="1"/>
    </xf>
    <xf numFmtId="0" fontId="9" fillId="0" borderId="0" xfId="0" applyFont="1" applyAlignment="1">
      <alignment vertical="top" wrapText="1"/>
    </xf>
    <xf numFmtId="0" fontId="9" fillId="0" borderId="5" xfId="0" applyFont="1" applyBorder="1" applyAlignment="1">
      <alignment horizontal="center" vertical="center" wrapText="1"/>
    </xf>
    <xf numFmtId="0" fontId="9" fillId="0" borderId="5" xfId="0" applyFont="1" applyBorder="1" applyAlignment="1">
      <alignment vertical="top" wrapText="1"/>
    </xf>
    <xf numFmtId="10" fontId="5" fillId="0" borderId="4" xfId="1" applyNumberFormat="1" applyFont="1" applyBorder="1" applyAlignment="1">
      <alignment horizontal="left" vertical="center" wrapText="1"/>
    </xf>
    <xf numFmtId="166" fontId="8" fillId="3" borderId="3" xfId="0" applyNumberFormat="1" applyFont="1" applyFill="1" applyBorder="1" applyAlignment="1">
      <alignment horizontal="right" vertical="center" wrapText="1"/>
    </xf>
    <xf numFmtId="166" fontId="5" fillId="0" borderId="4" xfId="0" applyNumberFormat="1" applyFont="1" applyBorder="1" applyAlignment="1">
      <alignment vertical="center" wrapText="1"/>
    </xf>
    <xf numFmtId="166" fontId="8" fillId="3" borderId="4" xfId="0" applyNumberFormat="1" applyFont="1" applyFill="1" applyBorder="1" applyAlignment="1">
      <alignment horizontal="right" vertical="center" wrapText="1"/>
    </xf>
    <xf numFmtId="166" fontId="5" fillId="0" borderId="4" xfId="0" applyNumberFormat="1" applyFont="1" applyFill="1" applyBorder="1" applyAlignment="1">
      <alignment vertical="center" wrapText="1"/>
    </xf>
    <xf numFmtId="10" fontId="13" fillId="0" borderId="4" xfId="1" applyNumberFormat="1" applyFont="1" applyFill="1" applyBorder="1" applyAlignment="1">
      <alignment horizontal="left" vertical="center"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horizontal="center" vertical="center" wrapText="1"/>
    </xf>
    <xf numFmtId="0" fontId="9" fillId="0" borderId="9"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horizontal="center" vertical="center" wrapText="1"/>
    </xf>
    <xf numFmtId="0" fontId="9" fillId="0" borderId="12" xfId="0" applyFont="1" applyBorder="1" applyAlignment="1">
      <alignment vertical="top" wrapText="1"/>
    </xf>
    <xf numFmtId="0" fontId="9" fillId="0" borderId="13" xfId="0" applyFont="1" applyBorder="1" applyAlignment="1">
      <alignment vertical="top" wrapText="1"/>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5" fillId="0" borderId="4" xfId="1" applyNumberFormat="1" applyFont="1" applyBorder="1" applyAlignment="1">
      <alignment horizontal="center" vertical="center" wrapText="1"/>
    </xf>
    <xf numFmtId="0" fontId="3" fillId="0" borderId="0" xfId="0" applyFont="1" applyAlignment="1">
      <alignment horizontal="right"/>
    </xf>
    <xf numFmtId="0" fontId="2" fillId="0" borderId="0" xfId="0" applyFont="1" applyAlignment="1">
      <alignment horizontal="right"/>
    </xf>
    <xf numFmtId="7" fontId="8" fillId="3" borderId="3" xfId="2" applyNumberFormat="1" applyFont="1" applyFill="1" applyBorder="1" applyAlignment="1">
      <alignment horizontal="right" vertical="center" wrapText="1"/>
    </xf>
    <xf numFmtId="7" fontId="5" fillId="0" borderId="4" xfId="2" applyNumberFormat="1" applyFont="1" applyBorder="1" applyAlignment="1">
      <alignment horizontal="right" vertical="center" wrapText="1"/>
    </xf>
    <xf numFmtId="7" fontId="8" fillId="3" borderId="4" xfId="2" applyNumberFormat="1" applyFont="1" applyFill="1" applyBorder="1" applyAlignment="1">
      <alignment horizontal="right" vertical="center" wrapText="1"/>
    </xf>
    <xf numFmtId="7" fontId="5" fillId="0" borderId="4" xfId="2" applyNumberFormat="1" applyFont="1" applyFill="1" applyBorder="1" applyAlignment="1">
      <alignment horizontal="right" vertical="center" wrapText="1"/>
    </xf>
    <xf numFmtId="0" fontId="3" fillId="0" borderId="0" xfId="0" applyFont="1" applyAlignment="1">
      <alignment horizontal="left"/>
    </xf>
    <xf numFmtId="0" fontId="2" fillId="0" borderId="0" xfId="0" applyFont="1" applyAlignment="1">
      <alignment horizontal="left"/>
    </xf>
    <xf numFmtId="10" fontId="8" fillId="3" borderId="3" xfId="1" applyNumberFormat="1" applyFont="1" applyFill="1" applyBorder="1" applyAlignment="1">
      <alignment horizontal="left" vertical="center" wrapText="1"/>
    </xf>
    <xf numFmtId="10" fontId="8" fillId="3" borderId="4" xfId="1" applyNumberFormat="1" applyFont="1" applyFill="1" applyBorder="1" applyAlignment="1">
      <alignment horizontal="left" vertical="center" wrapText="1"/>
    </xf>
    <xf numFmtId="10" fontId="5" fillId="0" borderId="4" xfId="1" applyNumberFormat="1" applyFont="1" applyFill="1" applyBorder="1" applyAlignment="1">
      <alignment horizontal="left" vertical="center" wrapText="1"/>
    </xf>
    <xf numFmtId="0" fontId="10" fillId="0" borderId="0" xfId="0" applyFont="1" applyAlignment="1">
      <alignment horizontal="left"/>
    </xf>
    <xf numFmtId="10" fontId="2" fillId="0" borderId="0" xfId="1" applyNumberFormat="1" applyFont="1" applyAlignment="1">
      <alignment horizontal="left"/>
    </xf>
    <xf numFmtId="10" fontId="2" fillId="0" borderId="0" xfId="0" applyNumberFormat="1" applyFont="1" applyAlignment="1">
      <alignment horizontal="left"/>
    </xf>
    <xf numFmtId="0" fontId="7" fillId="2" borderId="17"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xf>
  </cellXfs>
  <cellStyles count="4">
    <cellStyle name="Millares" xfId="2" builtinId="3"/>
    <cellStyle name="Normal" xfId="0" builtinId="0"/>
    <cellStyle name="Normal 4" xfId="3" xr:uid="{984652AC-5C98-4799-B8A7-B0C74083460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8</xdr:col>
      <xdr:colOff>238125</xdr:colOff>
      <xdr:row>0</xdr:row>
      <xdr:rowOff>0</xdr:rowOff>
    </xdr:from>
    <xdr:to>
      <xdr:col>9</xdr:col>
      <xdr:colOff>1137708</xdr:colOff>
      <xdr:row>2</xdr:row>
      <xdr:rowOff>83342</xdr:rowOff>
    </xdr:to>
    <xdr:pic>
      <xdr:nvPicPr>
        <xdr:cNvPr id="4" name="Imagen 3">
          <a:extLst>
            <a:ext uri="{FF2B5EF4-FFF2-40B4-BE49-F238E27FC236}">
              <a16:creationId xmlns:a16="http://schemas.microsoft.com/office/drawing/2014/main" id="{C9C305CA-BCC8-42FD-8DB1-4AB4BF1C19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89594" y="0"/>
          <a:ext cx="3095625" cy="7262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K101"/>
  <sheetViews>
    <sheetView showGridLines="0" tabSelected="1" zoomScale="90" zoomScaleNormal="90" workbookViewId="0">
      <selection activeCell="B2" sqref="B2:H2"/>
    </sheetView>
  </sheetViews>
  <sheetFormatPr baseColWidth="10" defaultColWidth="11.453125" defaultRowHeight="12.5" outlineLevelRow="1" x14ac:dyDescent="0.25"/>
  <cols>
    <col min="1" max="1" width="3.26953125" style="3" customWidth="1"/>
    <col min="2" max="2" width="8.81640625" style="23" customWidth="1"/>
    <col min="3" max="3" width="47.1796875" style="24" bestFit="1" customWidth="1"/>
    <col min="4" max="4" width="255.7265625" style="24" hidden="1" customWidth="1"/>
    <col min="5" max="5" width="22.453125" style="24" bestFit="1" customWidth="1"/>
    <col min="6" max="6" width="20.26953125" style="24" bestFit="1" customWidth="1"/>
    <col min="7" max="7" width="15.81640625" style="24" bestFit="1" customWidth="1"/>
    <col min="8" max="8" width="14.1796875" style="3" customWidth="1"/>
    <col min="9" max="9" width="33" style="66" customWidth="1"/>
    <col min="10" max="10" width="65.1796875" style="66" customWidth="1"/>
    <col min="11" max="11" width="28.26953125" style="60" customWidth="1"/>
    <col min="12" max="16384" width="11.453125" style="3"/>
  </cols>
  <sheetData>
    <row r="1" spans="2:11" s="2" customFormat="1" ht="15.5" x14ac:dyDescent="0.35">
      <c r="B1" s="1"/>
      <c r="I1" s="65"/>
      <c r="J1" s="65"/>
      <c r="K1" s="59"/>
    </row>
    <row r="2" spans="2:11" s="2" customFormat="1" ht="35.5" customHeight="1" x14ac:dyDescent="0.35">
      <c r="B2" s="74" t="s">
        <v>229</v>
      </c>
      <c r="C2" s="75"/>
      <c r="D2" s="75"/>
      <c r="E2" s="75"/>
      <c r="F2" s="75"/>
      <c r="G2" s="75"/>
      <c r="H2" s="75"/>
      <c r="I2" s="65"/>
      <c r="J2" s="65"/>
      <c r="K2" s="59"/>
    </row>
    <row r="3" spans="2:11" x14ac:dyDescent="0.25">
      <c r="B3" s="76" t="s">
        <v>218</v>
      </c>
      <c r="C3" s="76"/>
      <c r="D3" s="76"/>
      <c r="E3" s="76"/>
      <c r="F3" s="76"/>
      <c r="G3" s="76"/>
      <c r="H3" s="76"/>
    </row>
    <row r="4" spans="2:11" ht="7.5" customHeight="1" thickBot="1" x14ac:dyDescent="0.3">
      <c r="B4" s="4"/>
      <c r="C4" s="5"/>
      <c r="D4" s="5"/>
      <c r="E4" s="6"/>
      <c r="F4" s="6"/>
      <c r="G4" s="6"/>
    </row>
    <row r="5" spans="2:11" ht="43.5" customHeight="1" thickTop="1" thickBot="1" x14ac:dyDescent="0.3">
      <c r="B5" s="7" t="s">
        <v>0</v>
      </c>
      <c r="C5" s="8" t="s">
        <v>1</v>
      </c>
      <c r="D5" s="8" t="s">
        <v>2</v>
      </c>
      <c r="E5" s="8" t="s">
        <v>228</v>
      </c>
      <c r="F5" s="8" t="s">
        <v>3</v>
      </c>
      <c r="G5" s="8" t="s">
        <v>4</v>
      </c>
      <c r="H5" s="8" t="s">
        <v>5</v>
      </c>
      <c r="I5" s="9" t="s">
        <v>276</v>
      </c>
      <c r="J5" s="9" t="s">
        <v>277</v>
      </c>
      <c r="K5" s="73" t="s">
        <v>278</v>
      </c>
    </row>
    <row r="6" spans="2:11" ht="19.5" customHeight="1" thickTop="1" x14ac:dyDescent="0.25">
      <c r="B6" s="10" t="s">
        <v>6</v>
      </c>
      <c r="C6" s="11" t="s">
        <v>7</v>
      </c>
      <c r="D6" s="11"/>
      <c r="E6" s="40">
        <f>SUM(E7:E24)</f>
        <v>3273146485.1999993</v>
      </c>
      <c r="F6" s="40">
        <f t="shared" ref="F6" si="0">SUM(F7:F24)</f>
        <v>3273146485.0399995</v>
      </c>
      <c r="G6" s="40">
        <f>SUM(G7:G24)</f>
        <v>0.15999995172023773</v>
      </c>
      <c r="H6" s="12">
        <f>+E6/F6-1</f>
        <v>4.8882675685035792E-11</v>
      </c>
      <c r="I6" s="67"/>
      <c r="J6" s="67"/>
      <c r="K6" s="61">
        <f>SUM(K7:K24)</f>
        <v>3273146485.1999993</v>
      </c>
    </row>
    <row r="7" spans="2:11" ht="30" customHeight="1" outlineLevel="1" x14ac:dyDescent="0.25">
      <c r="B7" s="13" t="s">
        <v>8</v>
      </c>
      <c r="C7" s="14" t="s">
        <v>9</v>
      </c>
      <c r="D7" s="14" t="s">
        <v>10</v>
      </c>
      <c r="E7" s="41">
        <v>2107188564.3599999</v>
      </c>
      <c r="F7" s="41">
        <v>2107188564.3599999</v>
      </c>
      <c r="G7" s="41">
        <f>+E7-F7</f>
        <v>0</v>
      </c>
      <c r="H7" s="15">
        <f>+E7/F7-1</f>
        <v>0</v>
      </c>
      <c r="I7" s="39"/>
      <c r="J7" s="39" t="s">
        <v>274</v>
      </c>
      <c r="K7" s="62">
        <v>2107188564.3599999</v>
      </c>
    </row>
    <row r="8" spans="2:11" ht="30" customHeight="1" outlineLevel="1" x14ac:dyDescent="0.25">
      <c r="B8" s="13" t="s">
        <v>11</v>
      </c>
      <c r="C8" s="14" t="s">
        <v>12</v>
      </c>
      <c r="D8" s="14" t="s">
        <v>13</v>
      </c>
      <c r="E8" s="41">
        <v>500000</v>
      </c>
      <c r="F8" s="41">
        <v>500000</v>
      </c>
      <c r="G8" s="41">
        <f t="shared" ref="G8:G24" si="1">+E8-F8</f>
        <v>0</v>
      </c>
      <c r="H8" s="15">
        <f t="shared" ref="H8:H24" si="2">+E8/F8-1</f>
        <v>0</v>
      </c>
      <c r="I8" s="39"/>
      <c r="J8" s="39" t="s">
        <v>274</v>
      </c>
      <c r="K8" s="62">
        <v>500000</v>
      </c>
    </row>
    <row r="9" spans="2:11" ht="30" customHeight="1" outlineLevel="1" x14ac:dyDescent="0.25">
      <c r="B9" s="13" t="s">
        <v>14</v>
      </c>
      <c r="C9" s="14" t="s">
        <v>15</v>
      </c>
      <c r="D9" s="14" t="s">
        <v>16</v>
      </c>
      <c r="E9" s="41">
        <v>10600000</v>
      </c>
      <c r="F9" s="41">
        <v>10600000</v>
      </c>
      <c r="G9" s="41">
        <f t="shared" si="1"/>
        <v>0</v>
      </c>
      <c r="H9" s="15">
        <f t="shared" si="2"/>
        <v>0</v>
      </c>
      <c r="I9" s="39"/>
      <c r="J9" s="39" t="s">
        <v>274</v>
      </c>
      <c r="K9" s="62">
        <v>10600000</v>
      </c>
    </row>
    <row r="10" spans="2:11" ht="20.149999999999999" customHeight="1" outlineLevel="1" x14ac:dyDescent="0.25">
      <c r="B10" s="13" t="s">
        <v>17</v>
      </c>
      <c r="C10" s="14" t="s">
        <v>18</v>
      </c>
      <c r="D10" s="14" t="s">
        <v>19</v>
      </c>
      <c r="E10" s="41">
        <v>0</v>
      </c>
      <c r="F10" s="41">
        <v>0</v>
      </c>
      <c r="G10" s="41">
        <f t="shared" si="1"/>
        <v>0</v>
      </c>
      <c r="H10" s="15">
        <v>0</v>
      </c>
      <c r="I10" s="39"/>
      <c r="J10" s="39"/>
      <c r="K10" s="62">
        <v>0</v>
      </c>
    </row>
    <row r="11" spans="2:11" ht="30" customHeight="1" outlineLevel="1" x14ac:dyDescent="0.25">
      <c r="B11" s="13" t="s">
        <v>20</v>
      </c>
      <c r="C11" s="14" t="s">
        <v>21</v>
      </c>
      <c r="D11" s="14" t="s">
        <v>22</v>
      </c>
      <c r="E11" s="41">
        <v>110248790.88</v>
      </c>
      <c r="F11" s="41">
        <v>110248791</v>
      </c>
      <c r="G11" s="41">
        <f t="shared" si="1"/>
        <v>-0.12000000476837158</v>
      </c>
      <c r="H11" s="15">
        <f t="shared" si="2"/>
        <v>-1.0884473322647636E-9</v>
      </c>
      <c r="I11" s="39"/>
      <c r="J11" s="39" t="s">
        <v>274</v>
      </c>
      <c r="K11" s="62">
        <v>110248790.88</v>
      </c>
    </row>
    <row r="12" spans="2:11" ht="30" customHeight="1" outlineLevel="1" x14ac:dyDescent="0.25">
      <c r="B12" s="13" t="s">
        <v>23</v>
      </c>
      <c r="C12" s="14" t="s">
        <v>24</v>
      </c>
      <c r="D12" s="14" t="s">
        <v>25</v>
      </c>
      <c r="E12" s="41">
        <v>57004885.560000002</v>
      </c>
      <c r="F12" s="41">
        <v>57004885.560000002</v>
      </c>
      <c r="G12" s="41">
        <f t="shared" si="1"/>
        <v>0</v>
      </c>
      <c r="H12" s="15">
        <f t="shared" si="2"/>
        <v>0</v>
      </c>
      <c r="I12" s="39"/>
      <c r="J12" s="39" t="s">
        <v>274</v>
      </c>
      <c r="K12" s="62">
        <v>57004885.560000002</v>
      </c>
    </row>
    <row r="13" spans="2:11" ht="30" customHeight="1" outlineLevel="1" x14ac:dyDescent="0.25">
      <c r="B13" s="13" t="s">
        <v>26</v>
      </c>
      <c r="C13" s="14" t="s">
        <v>27</v>
      </c>
      <c r="D13" s="14" t="s">
        <v>28</v>
      </c>
      <c r="E13" s="41">
        <v>194881339.56</v>
      </c>
      <c r="F13" s="41">
        <v>194881339.47</v>
      </c>
      <c r="G13" s="41">
        <f t="shared" si="1"/>
        <v>9.0000003576278687E-2</v>
      </c>
      <c r="H13" s="15">
        <f t="shared" si="2"/>
        <v>4.6181947155332637E-10</v>
      </c>
      <c r="I13" s="39"/>
      <c r="J13" s="39" t="s">
        <v>274</v>
      </c>
      <c r="K13" s="62">
        <v>194881339.56</v>
      </c>
    </row>
    <row r="14" spans="2:11" ht="30" customHeight="1" outlineLevel="1" x14ac:dyDescent="0.25">
      <c r="B14" s="13" t="s">
        <v>29</v>
      </c>
      <c r="C14" s="14" t="s">
        <v>30</v>
      </c>
      <c r="D14" s="14" t="s">
        <v>31</v>
      </c>
      <c r="E14" s="41">
        <v>23989134.120000001</v>
      </c>
      <c r="F14" s="41">
        <v>23989133.98</v>
      </c>
      <c r="G14" s="41">
        <f t="shared" si="1"/>
        <v>0.14000000059604645</v>
      </c>
      <c r="H14" s="15">
        <f t="shared" si="2"/>
        <v>5.8359757026948955E-9</v>
      </c>
      <c r="I14" s="39"/>
      <c r="J14" s="39" t="s">
        <v>274</v>
      </c>
      <c r="K14" s="62">
        <v>23989134.120000001</v>
      </c>
    </row>
    <row r="15" spans="2:11" ht="30" customHeight="1" outlineLevel="1" x14ac:dyDescent="0.25">
      <c r="B15" s="13" t="s">
        <v>32</v>
      </c>
      <c r="C15" s="14" t="s">
        <v>33</v>
      </c>
      <c r="D15" s="14" t="s">
        <v>34</v>
      </c>
      <c r="E15" s="41">
        <v>29045631.479999997</v>
      </c>
      <c r="F15" s="41">
        <v>29045631.439999998</v>
      </c>
      <c r="G15" s="41">
        <f t="shared" si="1"/>
        <v>3.9999999105930328E-2</v>
      </c>
      <c r="H15" s="15">
        <f t="shared" si="2"/>
        <v>1.3771432882947465E-9</v>
      </c>
      <c r="I15" s="39"/>
      <c r="J15" s="39" t="s">
        <v>274</v>
      </c>
      <c r="K15" s="62">
        <v>29045631.479999997</v>
      </c>
    </row>
    <row r="16" spans="2:11" ht="30" customHeight="1" outlineLevel="1" x14ac:dyDescent="0.25">
      <c r="B16" s="13" t="s">
        <v>35</v>
      </c>
      <c r="C16" s="14" t="s">
        <v>36</v>
      </c>
      <c r="D16" s="14" t="s">
        <v>37</v>
      </c>
      <c r="E16" s="41">
        <v>216018372.95999995</v>
      </c>
      <c r="F16" s="41">
        <v>216318373.22999999</v>
      </c>
      <c r="G16" s="41">
        <f t="shared" si="1"/>
        <v>-300000.27000004053</v>
      </c>
      <c r="H16" s="15">
        <f t="shared" si="2"/>
        <v>-1.3868459970390878E-3</v>
      </c>
      <c r="I16" s="39"/>
      <c r="J16" s="39" t="s">
        <v>274</v>
      </c>
      <c r="K16" s="62">
        <v>216018372.95999995</v>
      </c>
    </row>
    <row r="17" spans="2:11" ht="30" customHeight="1" outlineLevel="1" x14ac:dyDescent="0.25">
      <c r="B17" s="13" t="s">
        <v>38</v>
      </c>
      <c r="C17" s="14" t="s">
        <v>39</v>
      </c>
      <c r="D17" s="14" t="s">
        <v>40</v>
      </c>
      <c r="E17" s="41">
        <v>11692885.200000001</v>
      </c>
      <c r="F17" s="41">
        <v>11692885.060000001</v>
      </c>
      <c r="G17" s="41">
        <f t="shared" si="1"/>
        <v>0.14000000059604645</v>
      </c>
      <c r="H17" s="15">
        <f t="shared" si="2"/>
        <v>1.1973092961525822E-8</v>
      </c>
      <c r="I17" s="39"/>
      <c r="J17" s="39" t="s">
        <v>274</v>
      </c>
      <c r="K17" s="62">
        <v>11692885.200000001</v>
      </c>
    </row>
    <row r="18" spans="2:11" ht="30" customHeight="1" outlineLevel="1" x14ac:dyDescent="0.25">
      <c r="B18" s="13" t="s">
        <v>41</v>
      </c>
      <c r="C18" s="14" t="s">
        <v>42</v>
      </c>
      <c r="D18" s="14" t="s">
        <v>43</v>
      </c>
      <c r="E18" s="41">
        <v>35078655.479999997</v>
      </c>
      <c r="F18" s="41">
        <v>35078655.539999999</v>
      </c>
      <c r="G18" s="41">
        <f t="shared" si="1"/>
        <v>-6.0000002384185791E-2</v>
      </c>
      <c r="H18" s="15">
        <f t="shared" si="2"/>
        <v>-1.7104418992275328E-9</v>
      </c>
      <c r="I18" s="39"/>
      <c r="J18" s="39" t="s">
        <v>274</v>
      </c>
      <c r="K18" s="62">
        <v>35078655.479999997</v>
      </c>
    </row>
    <row r="19" spans="2:11" ht="30" customHeight="1" outlineLevel="1" x14ac:dyDescent="0.25">
      <c r="B19" s="13" t="s">
        <v>44</v>
      </c>
      <c r="C19" s="14" t="s">
        <v>45</v>
      </c>
      <c r="D19" s="14" t="s">
        <v>46</v>
      </c>
      <c r="E19" s="41">
        <v>115428850.08</v>
      </c>
      <c r="F19" s="41">
        <v>116928849.86</v>
      </c>
      <c r="G19" s="41">
        <f>+E19-F19</f>
        <v>-1499999.7800000012</v>
      </c>
      <c r="H19" s="15">
        <f t="shared" si="2"/>
        <v>-1.2828312104292139E-2</v>
      </c>
      <c r="I19" s="39"/>
      <c r="J19" s="39" t="s">
        <v>274</v>
      </c>
      <c r="K19" s="62">
        <v>115428850.08</v>
      </c>
    </row>
    <row r="20" spans="2:11" ht="30" customHeight="1" outlineLevel="1" x14ac:dyDescent="0.25">
      <c r="B20" s="13" t="s">
        <v>47</v>
      </c>
      <c r="C20" s="14" t="s">
        <v>48</v>
      </c>
      <c r="D20" s="14" t="s">
        <v>49</v>
      </c>
      <c r="E20" s="41">
        <v>11692885.200000001</v>
      </c>
      <c r="F20" s="41">
        <v>11692885.060000001</v>
      </c>
      <c r="G20" s="41">
        <f t="shared" si="1"/>
        <v>0.14000000059604645</v>
      </c>
      <c r="H20" s="15">
        <f t="shared" si="2"/>
        <v>1.1973092961525822E-8</v>
      </c>
      <c r="I20" s="39"/>
      <c r="J20" s="39" t="s">
        <v>274</v>
      </c>
      <c r="K20" s="62">
        <v>11692885.200000001</v>
      </c>
    </row>
    <row r="21" spans="2:11" ht="30" customHeight="1" outlineLevel="1" x14ac:dyDescent="0.25">
      <c r="B21" s="13" t="s">
        <v>50</v>
      </c>
      <c r="C21" s="14" t="s">
        <v>51</v>
      </c>
      <c r="D21" s="14" t="s">
        <v>52</v>
      </c>
      <c r="E21" s="41">
        <v>122775292.79999998</v>
      </c>
      <c r="F21" s="41">
        <v>122775293.00999999</v>
      </c>
      <c r="G21" s="41">
        <f t="shared" si="1"/>
        <v>-0.21000000834465027</v>
      </c>
      <c r="H21" s="15">
        <f t="shared" si="2"/>
        <v>-1.7104418992275328E-9</v>
      </c>
      <c r="I21" s="39"/>
      <c r="J21" s="39" t="s">
        <v>274</v>
      </c>
      <c r="K21" s="62">
        <v>122775292.79999998</v>
      </c>
    </row>
    <row r="22" spans="2:11" ht="30" customHeight="1" outlineLevel="1" x14ac:dyDescent="0.25">
      <c r="B22" s="13" t="s">
        <v>53</v>
      </c>
      <c r="C22" s="14" t="s">
        <v>54</v>
      </c>
      <c r="D22" s="14" t="s">
        <v>55</v>
      </c>
      <c r="E22" s="41">
        <v>67876387.200000003</v>
      </c>
      <c r="F22" s="41">
        <v>65476387.159999996</v>
      </c>
      <c r="G22" s="41">
        <f t="shared" si="1"/>
        <v>2400000.0400000066</v>
      </c>
      <c r="H22" s="15">
        <f t="shared" si="2"/>
        <v>3.66544359592611E-2</v>
      </c>
      <c r="I22" s="39"/>
      <c r="J22" s="39" t="s">
        <v>274</v>
      </c>
      <c r="K22" s="62">
        <v>67876387.200000003</v>
      </c>
    </row>
    <row r="23" spans="2:11" ht="30" customHeight="1" outlineLevel="1" x14ac:dyDescent="0.25">
      <c r="B23" s="13" t="s">
        <v>56</v>
      </c>
      <c r="C23" s="14" t="s">
        <v>57</v>
      </c>
      <c r="D23" s="14" t="s">
        <v>58</v>
      </c>
      <c r="E23" s="41">
        <v>35028655.560000002</v>
      </c>
      <c r="F23" s="41">
        <v>35078655.660000004</v>
      </c>
      <c r="G23" s="41">
        <f t="shared" si="1"/>
        <v>-50000.10000000149</v>
      </c>
      <c r="H23" s="15">
        <f t="shared" si="2"/>
        <v>-1.4253710428537847E-3</v>
      </c>
      <c r="I23" s="39"/>
      <c r="J23" s="39" t="s">
        <v>274</v>
      </c>
      <c r="K23" s="62">
        <v>35028655.560000002</v>
      </c>
    </row>
    <row r="24" spans="2:11" ht="30" customHeight="1" outlineLevel="1" x14ac:dyDescent="0.25">
      <c r="B24" s="13" t="s">
        <v>59</v>
      </c>
      <c r="C24" s="14" t="s">
        <v>60</v>
      </c>
      <c r="D24" s="14" t="s">
        <v>61</v>
      </c>
      <c r="E24" s="41">
        <v>124096154.76000001</v>
      </c>
      <c r="F24" s="41">
        <v>124646154.65000001</v>
      </c>
      <c r="G24" s="41">
        <f t="shared" si="1"/>
        <v>-549999.8900000006</v>
      </c>
      <c r="H24" s="15">
        <f t="shared" si="2"/>
        <v>-4.4124898320719863E-3</v>
      </c>
      <c r="I24" s="39"/>
      <c r="J24" s="39" t="s">
        <v>274</v>
      </c>
      <c r="K24" s="62">
        <v>124096154.76000001</v>
      </c>
    </row>
    <row r="25" spans="2:11" ht="19.5" customHeight="1" x14ac:dyDescent="0.25">
      <c r="B25" s="16">
        <v>1</v>
      </c>
      <c r="C25" s="17" t="s">
        <v>62</v>
      </c>
      <c r="D25" s="17"/>
      <c r="E25" s="42">
        <f>SUM(E26:E56)</f>
        <v>2192067080.3200002</v>
      </c>
      <c r="F25" s="42">
        <f>SUM(F26:F56)</f>
        <v>2202038289.3899999</v>
      </c>
      <c r="G25" s="42">
        <f>SUM(G26:G56)</f>
        <v>-9971209.0700000301</v>
      </c>
      <c r="H25" s="18">
        <f>+E25/F25-1</f>
        <v>-4.5281724291732495E-3</v>
      </c>
      <c r="I25" s="68"/>
      <c r="J25" s="68"/>
      <c r="K25" s="63">
        <f>SUM(K26:K56)</f>
        <v>2192067080.3200002</v>
      </c>
    </row>
    <row r="26" spans="2:11" ht="20.149999999999999" customHeight="1" outlineLevel="1" x14ac:dyDescent="0.25">
      <c r="B26" s="19" t="s">
        <v>63</v>
      </c>
      <c r="C26" s="20" t="s">
        <v>64</v>
      </c>
      <c r="D26" s="14" t="s">
        <v>65</v>
      </c>
      <c r="E26" s="41">
        <v>0</v>
      </c>
      <c r="F26" s="41">
        <v>0</v>
      </c>
      <c r="G26" s="41">
        <f>+E26-F26</f>
        <v>0</v>
      </c>
      <c r="H26" s="15">
        <v>0</v>
      </c>
      <c r="I26" s="39"/>
      <c r="J26" s="39"/>
      <c r="K26" s="62">
        <v>0</v>
      </c>
    </row>
    <row r="27" spans="2:11" ht="20.149999999999999" customHeight="1" outlineLevel="1" x14ac:dyDescent="0.25">
      <c r="B27" s="21" t="s">
        <v>66</v>
      </c>
      <c r="C27" s="14" t="s">
        <v>67</v>
      </c>
      <c r="D27" s="14" t="s">
        <v>68</v>
      </c>
      <c r="E27" s="41">
        <v>80000</v>
      </c>
      <c r="F27" s="41">
        <v>80000</v>
      </c>
      <c r="G27" s="41">
        <f t="shared" ref="G27:G56" si="3">+E27-F27</f>
        <v>0</v>
      </c>
      <c r="H27" s="15">
        <f t="shared" ref="H27:H55" si="4">+E27/F27-1</f>
        <v>0</v>
      </c>
      <c r="I27" s="39"/>
      <c r="J27" s="39"/>
      <c r="K27" s="62">
        <v>80000</v>
      </c>
    </row>
    <row r="28" spans="2:11" ht="20.149999999999999" customHeight="1" outlineLevel="1" x14ac:dyDescent="0.25">
      <c r="B28" s="21" t="s">
        <v>69</v>
      </c>
      <c r="C28" s="14" t="s">
        <v>70</v>
      </c>
      <c r="D28" s="14" t="s">
        <v>71</v>
      </c>
      <c r="E28" s="41">
        <v>4000000</v>
      </c>
      <c r="F28" s="41">
        <v>4800000</v>
      </c>
      <c r="G28" s="41">
        <f t="shared" si="3"/>
        <v>-800000</v>
      </c>
      <c r="H28" s="15">
        <f t="shared" si="4"/>
        <v>-0.16666666666666663</v>
      </c>
      <c r="I28" s="39"/>
      <c r="J28" s="39"/>
      <c r="K28" s="62">
        <v>4000000</v>
      </c>
    </row>
    <row r="29" spans="2:11" ht="20.149999999999999" customHeight="1" outlineLevel="1" x14ac:dyDescent="0.25">
      <c r="B29" s="19" t="s">
        <v>219</v>
      </c>
      <c r="C29" s="14" t="s">
        <v>220</v>
      </c>
      <c r="D29" s="14" t="s">
        <v>225</v>
      </c>
      <c r="E29" s="41">
        <v>0</v>
      </c>
      <c r="F29" s="41">
        <v>0</v>
      </c>
      <c r="G29" s="41">
        <f t="shared" si="3"/>
        <v>0</v>
      </c>
      <c r="H29" s="15">
        <v>0</v>
      </c>
      <c r="I29" s="39"/>
      <c r="J29" s="39"/>
      <c r="K29" s="62">
        <v>0</v>
      </c>
    </row>
    <row r="30" spans="2:11" ht="20.149999999999999" customHeight="1" outlineLevel="1" x14ac:dyDescent="0.25">
      <c r="B30" s="21" t="s">
        <v>72</v>
      </c>
      <c r="C30" s="14" t="s">
        <v>73</v>
      </c>
      <c r="D30" s="14" t="s">
        <v>74</v>
      </c>
      <c r="E30" s="41">
        <v>35000000</v>
      </c>
      <c r="F30" s="41">
        <v>36000000</v>
      </c>
      <c r="G30" s="41">
        <f t="shared" si="3"/>
        <v>-1000000</v>
      </c>
      <c r="H30" s="15">
        <f t="shared" si="4"/>
        <v>-2.777777777777779E-2</v>
      </c>
      <c r="I30" s="39"/>
      <c r="J30" s="39"/>
      <c r="K30" s="62">
        <v>35000000</v>
      </c>
    </row>
    <row r="31" spans="2:11" ht="20.149999999999999" customHeight="1" outlineLevel="1" x14ac:dyDescent="0.25">
      <c r="B31" s="19" t="s">
        <v>75</v>
      </c>
      <c r="C31" s="14" t="s">
        <v>76</v>
      </c>
      <c r="D31" s="14" t="s">
        <v>77</v>
      </c>
      <c r="E31" s="41">
        <v>0</v>
      </c>
      <c r="F31" s="41">
        <v>0</v>
      </c>
      <c r="G31" s="41">
        <f t="shared" si="3"/>
        <v>0</v>
      </c>
      <c r="H31" s="58">
        <v>0</v>
      </c>
      <c r="I31" s="39"/>
      <c r="J31" s="39"/>
      <c r="K31" s="62">
        <v>0</v>
      </c>
    </row>
    <row r="32" spans="2:11" ht="20.149999999999999" customHeight="1" outlineLevel="1" x14ac:dyDescent="0.25">
      <c r="B32" s="19" t="s">
        <v>221</v>
      </c>
      <c r="C32" s="14" t="s">
        <v>222</v>
      </c>
      <c r="D32" s="14" t="s">
        <v>226</v>
      </c>
      <c r="E32" s="41">
        <v>450000</v>
      </c>
      <c r="F32" s="41">
        <v>500000</v>
      </c>
      <c r="G32" s="41">
        <f t="shared" si="3"/>
        <v>-50000</v>
      </c>
      <c r="H32" s="15">
        <f t="shared" si="4"/>
        <v>-9.9999999999999978E-2</v>
      </c>
      <c r="I32" s="39"/>
      <c r="J32" s="39"/>
      <c r="K32" s="62">
        <v>450000</v>
      </c>
    </row>
    <row r="33" spans="2:11" ht="133.5" customHeight="1" outlineLevel="1" x14ac:dyDescent="0.25">
      <c r="B33" s="21" t="s">
        <v>78</v>
      </c>
      <c r="C33" s="14" t="s">
        <v>79</v>
      </c>
      <c r="D33" s="20" t="s">
        <v>80</v>
      </c>
      <c r="E33" s="41">
        <v>52941438.600000001</v>
      </c>
      <c r="F33" s="41">
        <v>37366000</v>
      </c>
      <c r="G33" s="41">
        <f t="shared" si="3"/>
        <v>15575438.600000001</v>
      </c>
      <c r="H33" s="15">
        <f t="shared" si="4"/>
        <v>0.416834518011026</v>
      </c>
      <c r="I33" s="39" t="s">
        <v>245</v>
      </c>
      <c r="J33" s="44" t="s">
        <v>269</v>
      </c>
      <c r="K33" s="62">
        <v>52941438.600000001</v>
      </c>
    </row>
    <row r="34" spans="2:11" ht="20.149999999999999" customHeight="1" outlineLevel="1" x14ac:dyDescent="0.25">
      <c r="B34" s="19" t="s">
        <v>81</v>
      </c>
      <c r="C34" s="14" t="s">
        <v>82</v>
      </c>
      <c r="D34" s="20" t="s">
        <v>83</v>
      </c>
      <c r="E34" s="41">
        <v>1198704</v>
      </c>
      <c r="F34" s="41">
        <v>1200000</v>
      </c>
      <c r="G34" s="41">
        <f t="shared" si="3"/>
        <v>-1296</v>
      </c>
      <c r="H34" s="15">
        <f t="shared" si="4"/>
        <v>-1.0799999999999699E-3</v>
      </c>
      <c r="I34" s="39"/>
      <c r="J34" s="39"/>
      <c r="K34" s="62">
        <v>1198704</v>
      </c>
    </row>
    <row r="35" spans="2:11" ht="20.149999999999999" customHeight="1" outlineLevel="1" x14ac:dyDescent="0.25">
      <c r="B35" s="19" t="s">
        <v>223</v>
      </c>
      <c r="C35" s="14" t="s">
        <v>224</v>
      </c>
      <c r="D35" s="20" t="s">
        <v>227</v>
      </c>
      <c r="E35" s="41">
        <v>5000000</v>
      </c>
      <c r="F35" s="41">
        <v>5000000</v>
      </c>
      <c r="G35" s="41">
        <f t="shared" si="3"/>
        <v>0</v>
      </c>
      <c r="H35" s="15">
        <f t="shared" si="4"/>
        <v>0</v>
      </c>
      <c r="I35" s="39"/>
      <c r="J35" s="39"/>
      <c r="K35" s="62">
        <v>5000000</v>
      </c>
    </row>
    <row r="36" spans="2:11" ht="20.149999999999999" customHeight="1" outlineLevel="1" x14ac:dyDescent="0.25">
      <c r="B36" s="19" t="s">
        <v>230</v>
      </c>
      <c r="C36" s="14" t="s">
        <v>231</v>
      </c>
      <c r="D36" s="20" t="s">
        <v>232</v>
      </c>
      <c r="E36" s="41">
        <v>29200000</v>
      </c>
      <c r="F36" s="41">
        <v>65944773.5</v>
      </c>
      <c r="G36" s="41">
        <f t="shared" si="3"/>
        <v>-36744773.5</v>
      </c>
      <c r="H36" s="15">
        <f t="shared" si="4"/>
        <v>-0.55720524235328517</v>
      </c>
      <c r="I36" s="39"/>
      <c r="J36" s="39"/>
      <c r="K36" s="62">
        <v>29200000</v>
      </c>
    </row>
    <row r="37" spans="2:11" ht="138" outlineLevel="1" x14ac:dyDescent="0.25">
      <c r="B37" s="19" t="s">
        <v>84</v>
      </c>
      <c r="C37" s="14" t="s">
        <v>85</v>
      </c>
      <c r="D37" s="14" t="s">
        <v>86</v>
      </c>
      <c r="E37" s="41">
        <v>86925000</v>
      </c>
      <c r="F37" s="41">
        <v>45955000</v>
      </c>
      <c r="G37" s="41">
        <f t="shared" si="3"/>
        <v>40970000</v>
      </c>
      <c r="H37" s="15">
        <f t="shared" si="4"/>
        <v>0.89152431726689163</v>
      </c>
      <c r="I37" s="39" t="s">
        <v>246</v>
      </c>
      <c r="J37" s="39" t="s">
        <v>270</v>
      </c>
      <c r="K37" s="62">
        <v>86925000</v>
      </c>
    </row>
    <row r="38" spans="2:11" ht="23" outlineLevel="1" x14ac:dyDescent="0.25">
      <c r="B38" s="19" t="s">
        <v>84</v>
      </c>
      <c r="C38" s="14" t="s">
        <v>87</v>
      </c>
      <c r="D38" s="14" t="s">
        <v>88</v>
      </c>
      <c r="E38" s="41">
        <v>376485654.52999997</v>
      </c>
      <c r="F38" s="41">
        <v>373097172</v>
      </c>
      <c r="G38" s="41">
        <f t="shared" si="3"/>
        <v>3388482.5299999714</v>
      </c>
      <c r="H38" s="15">
        <f t="shared" si="4"/>
        <v>9.0820375609814707E-3</v>
      </c>
      <c r="I38" s="39"/>
      <c r="J38" s="39" t="s">
        <v>266</v>
      </c>
      <c r="K38" s="62">
        <v>376485654.52999997</v>
      </c>
    </row>
    <row r="39" spans="2:11" ht="126.5" outlineLevel="1" x14ac:dyDescent="0.25">
      <c r="B39" s="21" t="s">
        <v>89</v>
      </c>
      <c r="C39" s="14" t="s">
        <v>90</v>
      </c>
      <c r="D39" s="14" t="s">
        <v>91</v>
      </c>
      <c r="E39" s="41">
        <v>950701841.48000002</v>
      </c>
      <c r="F39" s="41">
        <v>1002150000</v>
      </c>
      <c r="G39" s="41">
        <f t="shared" si="3"/>
        <v>-51448158.519999981</v>
      </c>
      <c r="H39" s="15">
        <f t="shared" si="4"/>
        <v>-5.1337782288080613E-2</v>
      </c>
      <c r="I39" s="39" t="s">
        <v>247</v>
      </c>
      <c r="J39" s="39" t="s">
        <v>271</v>
      </c>
      <c r="K39" s="62">
        <v>950701841.48000002</v>
      </c>
    </row>
    <row r="40" spans="2:11" ht="20.149999999999999" customHeight="1" outlineLevel="1" x14ac:dyDescent="0.25">
      <c r="B40" s="21" t="s">
        <v>233</v>
      </c>
      <c r="C40" s="14" t="s">
        <v>234</v>
      </c>
      <c r="D40" s="14" t="s">
        <v>235</v>
      </c>
      <c r="E40" s="41">
        <v>1500000</v>
      </c>
      <c r="F40" s="41">
        <v>2400000</v>
      </c>
      <c r="G40" s="41">
        <f t="shared" si="3"/>
        <v>-900000</v>
      </c>
      <c r="H40" s="15">
        <f t="shared" si="4"/>
        <v>-0.375</v>
      </c>
      <c r="I40" s="39"/>
      <c r="J40" s="39"/>
      <c r="K40" s="62">
        <v>1500000</v>
      </c>
    </row>
    <row r="41" spans="2:11" ht="70" customHeight="1" outlineLevel="1" x14ac:dyDescent="0.25">
      <c r="B41" s="21" t="s">
        <v>92</v>
      </c>
      <c r="C41" s="14" t="s">
        <v>93</v>
      </c>
      <c r="D41" s="14" t="s">
        <v>94</v>
      </c>
      <c r="E41" s="41">
        <v>551093516.77999997</v>
      </c>
      <c r="F41" s="41">
        <v>527974419</v>
      </c>
      <c r="G41" s="41">
        <f t="shared" si="3"/>
        <v>23119097.779999971</v>
      </c>
      <c r="H41" s="15">
        <f t="shared" si="4"/>
        <v>4.378829153084407E-2</v>
      </c>
      <c r="I41" s="39"/>
      <c r="J41" s="39" t="s">
        <v>267</v>
      </c>
      <c r="K41" s="62">
        <v>551093516.77999997</v>
      </c>
    </row>
    <row r="42" spans="2:11" ht="20.149999999999999" customHeight="1" outlineLevel="1" x14ac:dyDescent="0.25">
      <c r="B42" s="21" t="s">
        <v>95</v>
      </c>
      <c r="C42" s="14" t="s">
        <v>96</v>
      </c>
      <c r="D42" s="14" t="s">
        <v>97</v>
      </c>
      <c r="E42" s="41">
        <v>4500000</v>
      </c>
      <c r="F42" s="41">
        <v>5100000</v>
      </c>
      <c r="G42" s="41">
        <f t="shared" si="3"/>
        <v>-600000</v>
      </c>
      <c r="H42" s="15">
        <f t="shared" si="4"/>
        <v>-0.11764705882352944</v>
      </c>
      <c r="I42" s="39"/>
      <c r="J42" s="39"/>
      <c r="K42" s="62">
        <v>4500000</v>
      </c>
    </row>
    <row r="43" spans="2:11" ht="20.149999999999999" customHeight="1" outlineLevel="1" x14ac:dyDescent="0.25">
      <c r="B43" s="21" t="s">
        <v>98</v>
      </c>
      <c r="C43" s="14" t="s">
        <v>99</v>
      </c>
      <c r="D43" s="14" t="s">
        <v>100</v>
      </c>
      <c r="E43" s="41">
        <v>550000</v>
      </c>
      <c r="F43" s="41">
        <v>550000</v>
      </c>
      <c r="G43" s="41">
        <f t="shared" si="3"/>
        <v>0</v>
      </c>
      <c r="H43" s="15">
        <f t="shared" si="4"/>
        <v>0</v>
      </c>
      <c r="I43" s="39"/>
      <c r="J43" s="39"/>
      <c r="K43" s="62">
        <v>550000</v>
      </c>
    </row>
    <row r="44" spans="2:11" ht="154.5" customHeight="1" outlineLevel="1" x14ac:dyDescent="0.25">
      <c r="B44" s="21" t="s">
        <v>101</v>
      </c>
      <c r="C44" s="14" t="s">
        <v>102</v>
      </c>
      <c r="D44" s="14" t="s">
        <v>103</v>
      </c>
      <c r="E44" s="41">
        <v>6000000</v>
      </c>
      <c r="F44" s="41">
        <v>6000000</v>
      </c>
      <c r="G44" s="41">
        <f t="shared" si="3"/>
        <v>0</v>
      </c>
      <c r="H44" s="15">
        <f t="shared" si="4"/>
        <v>0</v>
      </c>
      <c r="I44" s="39" t="s">
        <v>248</v>
      </c>
      <c r="J44" s="39" t="s">
        <v>272</v>
      </c>
      <c r="K44" s="62">
        <v>6000000</v>
      </c>
    </row>
    <row r="45" spans="2:11" ht="168" customHeight="1" outlineLevel="1" x14ac:dyDescent="0.25">
      <c r="B45" s="21" t="s">
        <v>104</v>
      </c>
      <c r="C45" s="14" t="s">
        <v>105</v>
      </c>
      <c r="D45" s="14" t="s">
        <v>106</v>
      </c>
      <c r="E45" s="41">
        <v>5800000</v>
      </c>
      <c r="F45" s="41">
        <v>5800000</v>
      </c>
      <c r="G45" s="41">
        <f t="shared" si="3"/>
        <v>0</v>
      </c>
      <c r="H45" s="15">
        <f t="shared" si="4"/>
        <v>0</v>
      </c>
      <c r="I45" s="39" t="s">
        <v>248</v>
      </c>
      <c r="J45" s="39" t="s">
        <v>272</v>
      </c>
      <c r="K45" s="62">
        <v>5800000</v>
      </c>
    </row>
    <row r="46" spans="2:11" ht="20.149999999999999" customHeight="1" outlineLevel="1" x14ac:dyDescent="0.25">
      <c r="B46" s="21" t="s">
        <v>107</v>
      </c>
      <c r="C46" s="14" t="s">
        <v>108</v>
      </c>
      <c r="D46" s="14" t="s">
        <v>109</v>
      </c>
      <c r="E46" s="41">
        <v>0</v>
      </c>
      <c r="F46" s="41">
        <v>240000</v>
      </c>
      <c r="G46" s="41">
        <f t="shared" si="3"/>
        <v>-240000</v>
      </c>
      <c r="H46" s="15">
        <f t="shared" si="4"/>
        <v>-1</v>
      </c>
      <c r="I46" s="39"/>
      <c r="J46" s="39" t="s">
        <v>268</v>
      </c>
      <c r="K46" s="62">
        <v>0</v>
      </c>
    </row>
    <row r="47" spans="2:11" ht="20.149999999999999" customHeight="1" outlineLevel="1" x14ac:dyDescent="0.25">
      <c r="B47" s="21" t="s">
        <v>110</v>
      </c>
      <c r="C47" s="14" t="s">
        <v>111</v>
      </c>
      <c r="D47" s="14" t="s">
        <v>112</v>
      </c>
      <c r="E47" s="41">
        <v>77540924.930000007</v>
      </c>
      <c r="F47" s="41">
        <v>77540924.890000001</v>
      </c>
      <c r="G47" s="41">
        <f t="shared" si="3"/>
        <v>4.0000006556510925E-2</v>
      </c>
      <c r="H47" s="15">
        <f t="shared" si="4"/>
        <v>5.1585669069709184E-10</v>
      </c>
      <c r="I47" s="39"/>
      <c r="J47" s="39"/>
      <c r="K47" s="62">
        <v>77540924.930000007</v>
      </c>
    </row>
    <row r="48" spans="2:11" ht="20.149999999999999" customHeight="1" outlineLevel="1" x14ac:dyDescent="0.25">
      <c r="B48" s="21" t="s">
        <v>113</v>
      </c>
      <c r="C48" s="14" t="s">
        <v>114</v>
      </c>
      <c r="D48" s="14" t="s">
        <v>115</v>
      </c>
      <c r="E48" s="41">
        <v>500000</v>
      </c>
      <c r="F48" s="41">
        <v>1000000</v>
      </c>
      <c r="G48" s="41">
        <f t="shared" si="3"/>
        <v>-500000</v>
      </c>
      <c r="H48" s="15">
        <f t="shared" si="4"/>
        <v>-0.5</v>
      </c>
      <c r="I48" s="39"/>
      <c r="J48" s="39"/>
      <c r="K48" s="62">
        <v>500000</v>
      </c>
    </row>
    <row r="49" spans="2:11" ht="20.149999999999999" customHeight="1" outlineLevel="1" x14ac:dyDescent="0.25">
      <c r="B49" s="19" t="s">
        <v>116</v>
      </c>
      <c r="C49" s="20" t="s">
        <v>117</v>
      </c>
      <c r="D49" s="20" t="s">
        <v>118</v>
      </c>
      <c r="E49" s="43">
        <v>0</v>
      </c>
      <c r="F49" s="43">
        <v>540000</v>
      </c>
      <c r="G49" s="41">
        <f t="shared" si="3"/>
        <v>-540000</v>
      </c>
      <c r="H49" s="15">
        <f t="shared" si="4"/>
        <v>-1</v>
      </c>
      <c r="I49" s="69"/>
      <c r="J49" s="39" t="s">
        <v>268</v>
      </c>
      <c r="K49" s="64">
        <v>0</v>
      </c>
    </row>
    <row r="50" spans="2:11" ht="20.149999999999999" customHeight="1" outlineLevel="1" x14ac:dyDescent="0.25">
      <c r="B50" s="21" t="s">
        <v>119</v>
      </c>
      <c r="C50" s="14" t="s">
        <v>120</v>
      </c>
      <c r="D50" s="14" t="s">
        <v>121</v>
      </c>
      <c r="E50" s="41">
        <v>0</v>
      </c>
      <c r="F50" s="41">
        <v>0</v>
      </c>
      <c r="G50" s="41">
        <f t="shared" si="3"/>
        <v>0</v>
      </c>
      <c r="H50" s="15">
        <v>0</v>
      </c>
      <c r="I50" s="39"/>
      <c r="J50" s="39"/>
      <c r="K50" s="62">
        <v>0</v>
      </c>
    </row>
    <row r="51" spans="2:11" ht="20.149999999999999" customHeight="1" outlineLevel="1" x14ac:dyDescent="0.25">
      <c r="B51" s="21" t="s">
        <v>122</v>
      </c>
      <c r="C51" s="14" t="s">
        <v>123</v>
      </c>
      <c r="D51" s="14" t="s">
        <v>124</v>
      </c>
      <c r="E51" s="41">
        <v>500000</v>
      </c>
      <c r="F51" s="41">
        <v>600000</v>
      </c>
      <c r="G51" s="41">
        <f t="shared" si="3"/>
        <v>-100000</v>
      </c>
      <c r="H51" s="15">
        <f t="shared" si="4"/>
        <v>-0.16666666666666663</v>
      </c>
      <c r="I51" s="39"/>
      <c r="J51" s="39"/>
      <c r="K51" s="62">
        <v>500000</v>
      </c>
    </row>
    <row r="52" spans="2:11" ht="20.149999999999999" customHeight="1" outlineLevel="1" x14ac:dyDescent="0.25">
      <c r="B52" s="21" t="s">
        <v>125</v>
      </c>
      <c r="C52" s="14" t="s">
        <v>126</v>
      </c>
      <c r="D52" s="14" t="s">
        <v>127</v>
      </c>
      <c r="E52" s="41">
        <v>1000000</v>
      </c>
      <c r="F52" s="41">
        <v>1000000</v>
      </c>
      <c r="G52" s="41">
        <f t="shared" si="3"/>
        <v>0</v>
      </c>
      <c r="H52" s="15">
        <f t="shared" si="4"/>
        <v>0</v>
      </c>
      <c r="I52" s="39"/>
      <c r="J52" s="39"/>
      <c r="K52" s="62">
        <v>1000000</v>
      </c>
    </row>
    <row r="53" spans="2:11" ht="20.149999999999999" customHeight="1" outlineLevel="1" x14ac:dyDescent="0.25">
      <c r="B53" s="21" t="s">
        <v>128</v>
      </c>
      <c r="C53" s="14" t="s">
        <v>129</v>
      </c>
      <c r="D53" s="14" t="s">
        <v>130</v>
      </c>
      <c r="E53" s="41">
        <v>0</v>
      </c>
      <c r="F53" s="41">
        <v>0</v>
      </c>
      <c r="G53" s="41">
        <f t="shared" si="3"/>
        <v>0</v>
      </c>
      <c r="H53" s="15">
        <v>0</v>
      </c>
      <c r="I53" s="39"/>
      <c r="J53" s="39"/>
      <c r="K53" s="62">
        <v>0</v>
      </c>
    </row>
    <row r="54" spans="2:11" ht="20.149999999999999" customHeight="1" outlineLevel="1" x14ac:dyDescent="0.25">
      <c r="B54" s="21" t="s">
        <v>131</v>
      </c>
      <c r="C54" s="14" t="s">
        <v>132</v>
      </c>
      <c r="D54" s="14" t="s">
        <v>133</v>
      </c>
      <c r="E54" s="41">
        <v>1000000</v>
      </c>
      <c r="F54" s="41">
        <v>1100000</v>
      </c>
      <c r="G54" s="41">
        <f t="shared" si="3"/>
        <v>-100000</v>
      </c>
      <c r="H54" s="15">
        <f t="shared" si="4"/>
        <v>-9.0909090909090939E-2</v>
      </c>
      <c r="I54" s="39"/>
      <c r="J54" s="39"/>
      <c r="K54" s="62">
        <v>1000000</v>
      </c>
    </row>
    <row r="55" spans="2:11" ht="20.149999999999999" customHeight="1" outlineLevel="1" x14ac:dyDescent="0.25">
      <c r="B55" s="21" t="s">
        <v>134</v>
      </c>
      <c r="C55" s="14" t="s">
        <v>135</v>
      </c>
      <c r="D55" s="14" t="s">
        <v>136</v>
      </c>
      <c r="E55" s="41">
        <v>100000</v>
      </c>
      <c r="F55" s="41">
        <v>100000</v>
      </c>
      <c r="G55" s="41">
        <f t="shared" si="3"/>
        <v>0</v>
      </c>
      <c r="H55" s="15">
        <f t="shared" si="4"/>
        <v>0</v>
      </c>
      <c r="I55" s="39"/>
      <c r="J55" s="39"/>
      <c r="K55" s="62">
        <v>100000</v>
      </c>
    </row>
    <row r="56" spans="2:11" ht="20.149999999999999" customHeight="1" outlineLevel="1" x14ac:dyDescent="0.25">
      <c r="B56" s="21" t="s">
        <v>137</v>
      </c>
      <c r="C56" s="14" t="s">
        <v>138</v>
      </c>
      <c r="D56" s="14" t="s">
        <v>139</v>
      </c>
      <c r="E56" s="41">
        <v>0</v>
      </c>
      <c r="F56" s="41">
        <v>0</v>
      </c>
      <c r="G56" s="41">
        <f t="shared" si="3"/>
        <v>0</v>
      </c>
      <c r="H56" s="15">
        <v>0</v>
      </c>
      <c r="I56" s="39"/>
      <c r="J56" s="39"/>
      <c r="K56" s="62">
        <v>0</v>
      </c>
    </row>
    <row r="57" spans="2:11" ht="19.5" customHeight="1" x14ac:dyDescent="0.25">
      <c r="B57" s="16">
        <v>2</v>
      </c>
      <c r="C57" s="17" t="s">
        <v>140</v>
      </c>
      <c r="D57" s="17"/>
      <c r="E57" s="42">
        <f>SUM(E58:E72)</f>
        <v>7225000</v>
      </c>
      <c r="F57" s="42">
        <f t="shared" ref="F57:G57" si="5">SUM(F58:F72)</f>
        <v>7660000</v>
      </c>
      <c r="G57" s="42">
        <f t="shared" si="5"/>
        <v>-435000</v>
      </c>
      <c r="H57" s="18">
        <f>+E57/F57-1</f>
        <v>-5.6788511749347292E-2</v>
      </c>
      <c r="I57" s="68"/>
      <c r="J57" s="68"/>
      <c r="K57" s="63">
        <f>SUM(K58:K72)</f>
        <v>7225000</v>
      </c>
    </row>
    <row r="58" spans="2:11" ht="20.149999999999999" customHeight="1" outlineLevel="1" x14ac:dyDescent="0.25">
      <c r="B58" s="21" t="s">
        <v>141</v>
      </c>
      <c r="C58" s="14" t="s">
        <v>142</v>
      </c>
      <c r="D58" s="14" t="s">
        <v>143</v>
      </c>
      <c r="E58" s="41">
        <v>0</v>
      </c>
      <c r="F58" s="41">
        <v>0</v>
      </c>
      <c r="G58" s="41">
        <f>+E58-F58</f>
        <v>0</v>
      </c>
      <c r="H58" s="15">
        <v>0</v>
      </c>
      <c r="I58" s="39"/>
      <c r="J58" s="39"/>
      <c r="K58" s="62">
        <v>0</v>
      </c>
    </row>
    <row r="59" spans="2:11" ht="20.149999999999999" customHeight="1" outlineLevel="1" x14ac:dyDescent="0.25">
      <c r="B59" s="21" t="s">
        <v>144</v>
      </c>
      <c r="C59" s="14" t="s">
        <v>145</v>
      </c>
      <c r="D59" s="14" t="s">
        <v>146</v>
      </c>
      <c r="E59" s="41">
        <v>0</v>
      </c>
      <c r="F59" s="41">
        <v>150000</v>
      </c>
      <c r="G59" s="41">
        <f t="shared" ref="G59:G72" si="6">+E59-F59</f>
        <v>-150000</v>
      </c>
      <c r="H59" s="15">
        <f t="shared" ref="H59:H72" si="7">+E59/F59-1</f>
        <v>-1</v>
      </c>
      <c r="I59" s="39"/>
      <c r="J59" s="39" t="s">
        <v>268</v>
      </c>
      <c r="K59" s="62">
        <v>0</v>
      </c>
    </row>
    <row r="60" spans="2:11" ht="20.149999999999999" customHeight="1" outlineLevel="1" x14ac:dyDescent="0.25">
      <c r="B60" s="21" t="s">
        <v>147</v>
      </c>
      <c r="C60" s="14" t="s">
        <v>148</v>
      </c>
      <c r="D60" s="14" t="s">
        <v>149</v>
      </c>
      <c r="E60" s="41">
        <v>1100000</v>
      </c>
      <c r="F60" s="41">
        <v>1170000</v>
      </c>
      <c r="G60" s="41">
        <f t="shared" si="6"/>
        <v>-70000</v>
      </c>
      <c r="H60" s="15">
        <f t="shared" si="7"/>
        <v>-5.9829059829059839E-2</v>
      </c>
      <c r="I60" s="39"/>
      <c r="J60" s="39"/>
      <c r="K60" s="62">
        <v>1100000</v>
      </c>
    </row>
    <row r="61" spans="2:11" ht="20.149999999999999" customHeight="1" outlineLevel="1" x14ac:dyDescent="0.25">
      <c r="B61" s="21" t="s">
        <v>150</v>
      </c>
      <c r="C61" s="14" t="s">
        <v>151</v>
      </c>
      <c r="D61" s="14" t="s">
        <v>152</v>
      </c>
      <c r="E61" s="41">
        <v>0</v>
      </c>
      <c r="F61" s="41">
        <v>0</v>
      </c>
      <c r="G61" s="41">
        <f t="shared" si="6"/>
        <v>0</v>
      </c>
      <c r="H61" s="15">
        <v>0</v>
      </c>
      <c r="I61" s="39"/>
      <c r="J61" s="39"/>
      <c r="K61" s="62">
        <v>0</v>
      </c>
    </row>
    <row r="62" spans="2:11" ht="20.149999999999999" customHeight="1" outlineLevel="1" x14ac:dyDescent="0.25">
      <c r="B62" s="19" t="s">
        <v>153</v>
      </c>
      <c r="C62" s="20" t="s">
        <v>154</v>
      </c>
      <c r="D62" s="20" t="s">
        <v>155</v>
      </c>
      <c r="E62" s="43">
        <v>200000</v>
      </c>
      <c r="F62" s="43">
        <v>255000</v>
      </c>
      <c r="G62" s="41">
        <f t="shared" si="6"/>
        <v>-55000</v>
      </c>
      <c r="H62" s="15">
        <f t="shared" si="7"/>
        <v>-0.21568627450980393</v>
      </c>
      <c r="I62" s="69"/>
      <c r="J62" s="69"/>
      <c r="K62" s="64">
        <v>200000</v>
      </c>
    </row>
    <row r="63" spans="2:11" ht="20.149999999999999" customHeight="1" outlineLevel="1" x14ac:dyDescent="0.25">
      <c r="B63" s="21" t="s">
        <v>156</v>
      </c>
      <c r="C63" s="14" t="s">
        <v>157</v>
      </c>
      <c r="D63" s="14" t="s">
        <v>158</v>
      </c>
      <c r="E63" s="41">
        <v>0</v>
      </c>
      <c r="F63" s="41">
        <v>0</v>
      </c>
      <c r="G63" s="41">
        <f t="shared" si="6"/>
        <v>0</v>
      </c>
      <c r="H63" s="15">
        <v>0</v>
      </c>
      <c r="I63" s="39"/>
      <c r="J63" s="39"/>
      <c r="K63" s="62">
        <v>0</v>
      </c>
    </row>
    <row r="64" spans="2:11" ht="20.149999999999999" customHeight="1" outlineLevel="1" x14ac:dyDescent="0.25">
      <c r="B64" s="21" t="s">
        <v>159</v>
      </c>
      <c r="C64" s="14" t="s">
        <v>160</v>
      </c>
      <c r="D64" s="14" t="s">
        <v>161</v>
      </c>
      <c r="E64" s="41">
        <v>0</v>
      </c>
      <c r="F64" s="41">
        <v>0</v>
      </c>
      <c r="G64" s="41">
        <f t="shared" si="6"/>
        <v>0</v>
      </c>
      <c r="H64" s="15">
        <v>0</v>
      </c>
      <c r="I64" s="39"/>
      <c r="J64" s="39"/>
      <c r="K64" s="62">
        <v>0</v>
      </c>
    </row>
    <row r="65" spans="2:11" ht="20.149999999999999" customHeight="1" outlineLevel="1" x14ac:dyDescent="0.25">
      <c r="B65" s="21" t="s">
        <v>162</v>
      </c>
      <c r="C65" s="14" t="s">
        <v>163</v>
      </c>
      <c r="D65" s="14" t="s">
        <v>164</v>
      </c>
      <c r="E65" s="41">
        <v>500000</v>
      </c>
      <c r="F65" s="41">
        <v>560000</v>
      </c>
      <c r="G65" s="41">
        <f t="shared" si="6"/>
        <v>-60000</v>
      </c>
      <c r="H65" s="15">
        <f t="shared" si="7"/>
        <v>-0.1071428571428571</v>
      </c>
      <c r="I65" s="39"/>
      <c r="J65" s="39"/>
      <c r="K65" s="62">
        <v>500000</v>
      </c>
    </row>
    <row r="66" spans="2:11" ht="20.149999999999999" customHeight="1" outlineLevel="1" x14ac:dyDescent="0.25">
      <c r="B66" s="21" t="s">
        <v>165</v>
      </c>
      <c r="C66" s="14" t="s">
        <v>166</v>
      </c>
      <c r="D66" s="14" t="s">
        <v>167</v>
      </c>
      <c r="E66" s="41">
        <v>125000</v>
      </c>
      <c r="F66" s="41">
        <v>125000</v>
      </c>
      <c r="G66" s="41">
        <f t="shared" si="6"/>
        <v>0</v>
      </c>
      <c r="H66" s="15">
        <f t="shared" si="7"/>
        <v>0</v>
      </c>
      <c r="I66" s="39"/>
      <c r="J66" s="39"/>
      <c r="K66" s="62">
        <v>125000</v>
      </c>
    </row>
    <row r="67" spans="2:11" ht="20.149999999999999" customHeight="1" outlineLevel="1" x14ac:dyDescent="0.25">
      <c r="B67" s="21" t="s">
        <v>168</v>
      </c>
      <c r="C67" s="14" t="s">
        <v>169</v>
      </c>
      <c r="D67" s="14" t="s">
        <v>170</v>
      </c>
      <c r="E67" s="41">
        <v>1500000</v>
      </c>
      <c r="F67" s="41">
        <v>1580000</v>
      </c>
      <c r="G67" s="41">
        <f t="shared" si="6"/>
        <v>-80000</v>
      </c>
      <c r="H67" s="15">
        <f t="shared" si="7"/>
        <v>-5.0632911392405111E-2</v>
      </c>
      <c r="I67" s="39"/>
      <c r="J67" s="39"/>
      <c r="K67" s="62">
        <v>1500000</v>
      </c>
    </row>
    <row r="68" spans="2:11" ht="20.149999999999999" customHeight="1" outlineLevel="1" x14ac:dyDescent="0.25">
      <c r="B68" s="21" t="s">
        <v>171</v>
      </c>
      <c r="C68" s="14" t="s">
        <v>172</v>
      </c>
      <c r="D68" s="14" t="s">
        <v>173</v>
      </c>
      <c r="E68" s="41">
        <v>0</v>
      </c>
      <c r="F68" s="41">
        <v>0</v>
      </c>
      <c r="G68" s="41">
        <f t="shared" si="6"/>
        <v>0</v>
      </c>
      <c r="H68" s="15">
        <v>0</v>
      </c>
      <c r="I68" s="39"/>
      <c r="J68" s="39"/>
      <c r="K68" s="62">
        <v>0</v>
      </c>
    </row>
    <row r="69" spans="2:11" ht="20.149999999999999" customHeight="1" outlineLevel="1" x14ac:dyDescent="0.25">
      <c r="B69" s="21" t="s">
        <v>174</v>
      </c>
      <c r="C69" s="14" t="s">
        <v>175</v>
      </c>
      <c r="D69" s="14" t="s">
        <v>176</v>
      </c>
      <c r="E69" s="41">
        <v>3300000</v>
      </c>
      <c r="F69" s="41">
        <v>3200000</v>
      </c>
      <c r="G69" s="41">
        <f t="shared" si="6"/>
        <v>100000</v>
      </c>
      <c r="H69" s="15">
        <f t="shared" si="7"/>
        <v>3.125E-2</v>
      </c>
      <c r="I69" s="39"/>
      <c r="J69" s="39"/>
      <c r="K69" s="62">
        <v>3300000</v>
      </c>
    </row>
    <row r="70" spans="2:11" ht="20.149999999999999" customHeight="1" outlineLevel="1" x14ac:dyDescent="0.25">
      <c r="B70" s="21" t="s">
        <v>177</v>
      </c>
      <c r="C70" s="14" t="s">
        <v>178</v>
      </c>
      <c r="D70" s="14" t="s">
        <v>179</v>
      </c>
      <c r="E70" s="41">
        <v>0</v>
      </c>
      <c r="F70" s="41">
        <v>0</v>
      </c>
      <c r="G70" s="41">
        <f t="shared" si="6"/>
        <v>0</v>
      </c>
      <c r="H70" s="15">
        <v>0</v>
      </c>
      <c r="I70" s="39"/>
      <c r="J70" s="39"/>
      <c r="K70" s="62">
        <v>0</v>
      </c>
    </row>
    <row r="71" spans="2:11" ht="20.149999999999999" customHeight="1" outlineLevel="1" x14ac:dyDescent="0.25">
      <c r="B71" s="21" t="s">
        <v>180</v>
      </c>
      <c r="C71" s="14" t="s">
        <v>181</v>
      </c>
      <c r="D71" s="14" t="s">
        <v>182</v>
      </c>
      <c r="E71" s="41">
        <v>100000</v>
      </c>
      <c r="F71" s="41">
        <v>180000</v>
      </c>
      <c r="G71" s="41">
        <f t="shared" si="6"/>
        <v>-80000</v>
      </c>
      <c r="H71" s="15">
        <f t="shared" si="7"/>
        <v>-0.44444444444444442</v>
      </c>
      <c r="I71" s="39"/>
      <c r="J71" s="39"/>
      <c r="K71" s="62">
        <v>100000</v>
      </c>
    </row>
    <row r="72" spans="2:11" ht="20.149999999999999" customHeight="1" outlineLevel="1" x14ac:dyDescent="0.25">
      <c r="B72" s="21" t="s">
        <v>183</v>
      </c>
      <c r="C72" s="14" t="s">
        <v>184</v>
      </c>
      <c r="D72" s="14" t="s">
        <v>185</v>
      </c>
      <c r="E72" s="41">
        <v>400000</v>
      </c>
      <c r="F72" s="41">
        <v>440000</v>
      </c>
      <c r="G72" s="41">
        <f t="shared" si="6"/>
        <v>-40000</v>
      </c>
      <c r="H72" s="15">
        <f t="shared" si="7"/>
        <v>-9.0909090909090939E-2</v>
      </c>
      <c r="I72" s="39"/>
      <c r="J72" s="39"/>
      <c r="K72" s="62">
        <v>400000</v>
      </c>
    </row>
    <row r="73" spans="2:11" ht="19.5" customHeight="1" x14ac:dyDescent="0.25">
      <c r="B73" s="16" t="s">
        <v>186</v>
      </c>
      <c r="C73" s="17" t="s">
        <v>187</v>
      </c>
      <c r="D73" s="22"/>
      <c r="E73" s="42">
        <f>SUM(E74:E77)</f>
        <v>199501169.91999999</v>
      </c>
      <c r="F73" s="42">
        <f t="shared" ref="F73:G73" si="8">SUM(F74:F77)</f>
        <v>50055360.519999996</v>
      </c>
      <c r="G73" s="42">
        <f t="shared" si="8"/>
        <v>149445809.39999998</v>
      </c>
      <c r="H73" s="18">
        <f>+E73/F73-1</f>
        <v>2.9856104890162123</v>
      </c>
      <c r="I73" s="68"/>
      <c r="J73" s="68"/>
      <c r="K73" s="63">
        <f>SUM(K74:K77)</f>
        <v>199501169.91999999</v>
      </c>
    </row>
    <row r="74" spans="2:11" ht="20.149999999999999" customHeight="1" outlineLevel="1" x14ac:dyDescent="0.25">
      <c r="B74" s="21" t="s">
        <v>188</v>
      </c>
      <c r="C74" s="14" t="s">
        <v>189</v>
      </c>
      <c r="D74" s="14" t="s">
        <v>190</v>
      </c>
      <c r="E74" s="41">
        <v>0</v>
      </c>
      <c r="F74" s="41">
        <v>0</v>
      </c>
      <c r="G74" s="41">
        <f>+E74-F74</f>
        <v>0</v>
      </c>
      <c r="H74" s="15">
        <v>0</v>
      </c>
      <c r="I74" s="39"/>
      <c r="J74" s="39"/>
      <c r="K74" s="62">
        <v>0</v>
      </c>
    </row>
    <row r="75" spans="2:11" ht="20.149999999999999" customHeight="1" outlineLevel="1" x14ac:dyDescent="0.25">
      <c r="B75" s="21" t="s">
        <v>242</v>
      </c>
      <c r="C75" s="14" t="s">
        <v>243</v>
      </c>
      <c r="D75" s="14" t="s">
        <v>244</v>
      </c>
      <c r="E75" s="41">
        <v>0</v>
      </c>
      <c r="F75" s="41">
        <v>129500</v>
      </c>
      <c r="G75" s="41">
        <f>+E75-F75</f>
        <v>-129500</v>
      </c>
      <c r="H75" s="15">
        <f t="shared" ref="H75:H77" si="9">+E75/F75-1</f>
        <v>-1</v>
      </c>
      <c r="I75" s="39"/>
      <c r="J75" s="39"/>
      <c r="K75" s="62">
        <v>0</v>
      </c>
    </row>
    <row r="76" spans="2:11" ht="20.149999999999999" customHeight="1" outlineLevel="1" x14ac:dyDescent="0.25">
      <c r="B76" s="19" t="s">
        <v>191</v>
      </c>
      <c r="C76" s="14" t="s">
        <v>192</v>
      </c>
      <c r="D76" s="14" t="s">
        <v>193</v>
      </c>
      <c r="E76" s="41">
        <v>0</v>
      </c>
      <c r="F76" s="41">
        <v>187000</v>
      </c>
      <c r="G76" s="41">
        <f t="shared" ref="G76:G77" si="10">+E76-F76</f>
        <v>-187000</v>
      </c>
      <c r="H76" s="15">
        <f t="shared" si="9"/>
        <v>-1</v>
      </c>
      <c r="I76" s="39"/>
      <c r="J76" s="39"/>
      <c r="K76" s="62">
        <v>0</v>
      </c>
    </row>
    <row r="77" spans="2:11" ht="368.25" customHeight="1" outlineLevel="1" x14ac:dyDescent="0.25">
      <c r="B77" s="21" t="s">
        <v>194</v>
      </c>
      <c r="C77" s="14" t="s">
        <v>195</v>
      </c>
      <c r="D77" s="14" t="s">
        <v>196</v>
      </c>
      <c r="E77" s="41">
        <v>199501169.91999999</v>
      </c>
      <c r="F77" s="41">
        <v>49738860.519999996</v>
      </c>
      <c r="G77" s="41">
        <f t="shared" si="10"/>
        <v>149762309.39999998</v>
      </c>
      <c r="H77" s="15">
        <f t="shared" si="9"/>
        <v>3.0109718605190112</v>
      </c>
      <c r="I77" s="39" t="s">
        <v>249</v>
      </c>
      <c r="J77" s="39" t="s">
        <v>273</v>
      </c>
      <c r="K77" s="62">
        <v>199501169.91999999</v>
      </c>
    </row>
    <row r="78" spans="2:11" ht="19.5" customHeight="1" x14ac:dyDescent="0.25">
      <c r="B78" s="16">
        <v>6</v>
      </c>
      <c r="C78" s="17" t="s">
        <v>197</v>
      </c>
      <c r="D78" s="17"/>
      <c r="E78" s="42">
        <f>SUM(E79:E84)</f>
        <v>143500000</v>
      </c>
      <c r="F78" s="42">
        <f t="shared" ref="F78" si="11">SUM(F79:F84)</f>
        <v>140742424</v>
      </c>
      <c r="G78" s="42">
        <f>SUM(G79:G84)</f>
        <v>2757576</v>
      </c>
      <c r="H78" s="18">
        <f>+F78/E78-1</f>
        <v>-1.9216557491289143E-2</v>
      </c>
      <c r="I78" s="68"/>
      <c r="J78" s="68"/>
      <c r="K78" s="63">
        <f>SUM(K79:K84)</f>
        <v>143500000</v>
      </c>
    </row>
    <row r="79" spans="2:11" ht="20.149999999999999" customHeight="1" outlineLevel="1" x14ac:dyDescent="0.25">
      <c r="B79" s="21" t="s">
        <v>198</v>
      </c>
      <c r="C79" s="14" t="s">
        <v>199</v>
      </c>
      <c r="D79" s="14" t="s">
        <v>200</v>
      </c>
      <c r="E79" s="41">
        <v>2000000</v>
      </c>
      <c r="F79" s="41">
        <v>0</v>
      </c>
      <c r="G79" s="41">
        <f>+E79-F79</f>
        <v>2000000</v>
      </c>
      <c r="H79" s="15">
        <f>+F79/E79-1</f>
        <v>-1</v>
      </c>
      <c r="I79" s="39"/>
      <c r="J79" s="39"/>
      <c r="K79" s="62">
        <v>2000000</v>
      </c>
    </row>
    <row r="80" spans="2:11" ht="20.149999999999999" customHeight="1" outlineLevel="1" x14ac:dyDescent="0.25">
      <c r="B80" s="21" t="s">
        <v>201</v>
      </c>
      <c r="C80" s="14" t="s">
        <v>202</v>
      </c>
      <c r="D80" s="14" t="s">
        <v>203</v>
      </c>
      <c r="E80" s="41">
        <v>2000000</v>
      </c>
      <c r="F80" s="41">
        <v>2200000</v>
      </c>
      <c r="G80" s="41">
        <f t="shared" ref="G80:G86" si="12">+E80-F80</f>
        <v>-200000</v>
      </c>
      <c r="H80" s="15">
        <f t="shared" ref="H80:H84" si="13">+F80/E80-1</f>
        <v>0.10000000000000009</v>
      </c>
      <c r="I80" s="39"/>
      <c r="J80" s="39"/>
      <c r="K80" s="62">
        <v>2000000</v>
      </c>
    </row>
    <row r="81" spans="2:11" ht="20.149999999999999" customHeight="1" outlineLevel="1" x14ac:dyDescent="0.25">
      <c r="B81" s="21" t="s">
        <v>204</v>
      </c>
      <c r="C81" s="14" t="s">
        <v>205</v>
      </c>
      <c r="D81" s="14" t="s">
        <v>206</v>
      </c>
      <c r="E81" s="41">
        <v>80000000</v>
      </c>
      <c r="F81" s="41">
        <v>80000000</v>
      </c>
      <c r="G81" s="41">
        <f t="shared" si="12"/>
        <v>0</v>
      </c>
      <c r="H81" s="15">
        <f t="shared" si="13"/>
        <v>0</v>
      </c>
      <c r="I81" s="39"/>
      <c r="J81" s="39"/>
      <c r="K81" s="62">
        <v>80000000</v>
      </c>
    </row>
    <row r="82" spans="2:11" ht="20.149999999999999" customHeight="1" outlineLevel="1" x14ac:dyDescent="0.25">
      <c r="B82" s="21" t="s">
        <v>207</v>
      </c>
      <c r="C82" s="14" t="s">
        <v>208</v>
      </c>
      <c r="D82" s="14" t="s">
        <v>209</v>
      </c>
      <c r="E82" s="41">
        <v>30000000</v>
      </c>
      <c r="F82" s="41">
        <v>30000000</v>
      </c>
      <c r="G82" s="41">
        <f t="shared" si="12"/>
        <v>0</v>
      </c>
      <c r="H82" s="15">
        <f t="shared" si="13"/>
        <v>0</v>
      </c>
      <c r="I82" s="39"/>
      <c r="J82" s="39"/>
      <c r="K82" s="62">
        <v>30000000</v>
      </c>
    </row>
    <row r="83" spans="2:11" ht="20.149999999999999" customHeight="1" outlineLevel="1" x14ac:dyDescent="0.25">
      <c r="B83" s="21" t="s">
        <v>210</v>
      </c>
      <c r="C83" s="14" t="s">
        <v>211</v>
      </c>
      <c r="D83" s="14" t="s">
        <v>212</v>
      </c>
      <c r="E83" s="41">
        <v>15000000</v>
      </c>
      <c r="F83" s="41">
        <v>15000000</v>
      </c>
      <c r="G83" s="41">
        <f t="shared" si="12"/>
        <v>0</v>
      </c>
      <c r="H83" s="15">
        <f t="shared" si="13"/>
        <v>0</v>
      </c>
      <c r="I83" s="39"/>
      <c r="J83" s="39"/>
      <c r="K83" s="62">
        <v>15000000</v>
      </c>
    </row>
    <row r="84" spans="2:11" ht="34.5" customHeight="1" outlineLevel="1" x14ac:dyDescent="0.25">
      <c r="B84" s="21" t="s">
        <v>236</v>
      </c>
      <c r="C84" s="14" t="s">
        <v>213</v>
      </c>
      <c r="D84" s="14" t="s">
        <v>214</v>
      </c>
      <c r="E84" s="41">
        <v>14500000</v>
      </c>
      <c r="F84" s="41">
        <v>13542424</v>
      </c>
      <c r="G84" s="41">
        <f t="shared" si="12"/>
        <v>957576</v>
      </c>
      <c r="H84" s="15">
        <f t="shared" si="13"/>
        <v>-6.6039724137931022E-2</v>
      </c>
      <c r="I84" s="39"/>
      <c r="J84" s="39" t="s">
        <v>275</v>
      </c>
      <c r="K84" s="62">
        <v>14500000</v>
      </c>
    </row>
    <row r="85" spans="2:11" ht="21" customHeight="1" x14ac:dyDescent="0.25">
      <c r="B85" s="16" t="s">
        <v>240</v>
      </c>
      <c r="C85" s="17" t="s">
        <v>241</v>
      </c>
      <c r="D85" s="17"/>
      <c r="E85" s="42">
        <f>+E86</f>
        <v>0</v>
      </c>
      <c r="F85" s="42">
        <f>+F86</f>
        <v>105321363.36</v>
      </c>
      <c r="G85" s="42">
        <f>+SUM(G86)</f>
        <v>-105321363.36</v>
      </c>
      <c r="H85" s="18">
        <f>+E85/F85-1</f>
        <v>-1</v>
      </c>
      <c r="I85" s="68"/>
      <c r="J85" s="68"/>
      <c r="K85" s="63">
        <f>+K86</f>
        <v>0</v>
      </c>
    </row>
    <row r="86" spans="2:11" ht="57" customHeight="1" outlineLevel="1" x14ac:dyDescent="0.25">
      <c r="B86" s="21" t="s">
        <v>237</v>
      </c>
      <c r="C86" s="14" t="s">
        <v>238</v>
      </c>
      <c r="D86" s="14" t="s">
        <v>239</v>
      </c>
      <c r="E86" s="41">
        <v>0</v>
      </c>
      <c r="F86" s="41">
        <v>105321363.36</v>
      </c>
      <c r="G86" s="41">
        <f t="shared" si="12"/>
        <v>-105321363.36</v>
      </c>
      <c r="H86" s="15">
        <f>+E86/F86-1</f>
        <v>-1</v>
      </c>
      <c r="I86" s="39"/>
      <c r="J86" s="39"/>
      <c r="K86" s="62">
        <v>0</v>
      </c>
    </row>
    <row r="87" spans="2:11" x14ac:dyDescent="0.25">
      <c r="B87" s="16"/>
      <c r="C87" s="17" t="s">
        <v>216</v>
      </c>
      <c r="D87" s="17"/>
      <c r="E87" s="42">
        <f>+E6+E25+E57+E73+E78+E85</f>
        <v>5815439735.4399996</v>
      </c>
      <c r="F87" s="42">
        <f>+F6+F25+F57+F73+F78+F85</f>
        <v>5778963922.3099995</v>
      </c>
      <c r="G87" s="42">
        <f>+G6+G25+G57+G73+G78+G85</f>
        <v>36475813.129999891</v>
      </c>
      <c r="H87" s="18">
        <f>+E87/F87-1</f>
        <v>6.3118257217671392E-3</v>
      </c>
      <c r="I87" s="68"/>
      <c r="J87" s="68"/>
      <c r="K87" s="63">
        <f>+K6+K25+K57+K73+K78+K85</f>
        <v>5815439735.4399996</v>
      </c>
    </row>
    <row r="89" spans="2:11" ht="13" hidden="1" x14ac:dyDescent="0.25">
      <c r="C89" s="30" t="s">
        <v>215</v>
      </c>
      <c r="E89" s="25"/>
      <c r="F89" s="25"/>
      <c r="G89" s="25"/>
      <c r="H89" s="26"/>
      <c r="I89" s="70"/>
    </row>
    <row r="90" spans="2:11" ht="25" hidden="1" x14ac:dyDescent="0.25">
      <c r="C90" s="31" t="s">
        <v>217</v>
      </c>
      <c r="E90" s="27"/>
      <c r="F90" s="27"/>
      <c r="G90" s="27"/>
      <c r="H90" s="28"/>
      <c r="I90" s="71"/>
    </row>
    <row r="91" spans="2:11" hidden="1" x14ac:dyDescent="0.25"/>
    <row r="92" spans="2:11" x14ac:dyDescent="0.25">
      <c r="E92" s="27"/>
      <c r="F92" s="27"/>
      <c r="G92" s="27"/>
    </row>
    <row r="94" spans="2:11" x14ac:dyDescent="0.25">
      <c r="C94" s="33" t="s">
        <v>250</v>
      </c>
      <c r="D94" s="34"/>
      <c r="E94" s="34"/>
      <c r="F94" s="35"/>
      <c r="G94" s="27"/>
      <c r="H94" s="28"/>
      <c r="I94" s="71"/>
    </row>
    <row r="95" spans="2:11" ht="14.5" thickBot="1" x14ac:dyDescent="0.35">
      <c r="B95" s="32"/>
      <c r="C95" s="34"/>
      <c r="D95" s="34"/>
      <c r="E95" s="34"/>
      <c r="F95" s="36"/>
    </row>
    <row r="96" spans="2:11" ht="28.5" customHeight="1" thickBot="1" x14ac:dyDescent="0.3">
      <c r="C96" s="55" t="s">
        <v>251</v>
      </c>
      <c r="E96" s="56" t="s">
        <v>252</v>
      </c>
      <c r="F96" s="56" t="s">
        <v>253</v>
      </c>
      <c r="G96" s="57" t="s">
        <v>254</v>
      </c>
      <c r="H96" s="29"/>
      <c r="I96" s="72"/>
    </row>
    <row r="97" spans="3:9" ht="50" x14ac:dyDescent="0.25">
      <c r="C97" s="51" t="s">
        <v>255</v>
      </c>
      <c r="E97" s="52">
        <v>3</v>
      </c>
      <c r="F97" s="53" t="s">
        <v>256</v>
      </c>
      <c r="G97" s="54" t="s">
        <v>260</v>
      </c>
      <c r="H97" s="26"/>
      <c r="I97" s="70"/>
    </row>
    <row r="98" spans="3:9" ht="20" x14ac:dyDescent="0.25">
      <c r="C98" s="45" t="s">
        <v>257</v>
      </c>
      <c r="E98" s="37">
        <v>6</v>
      </c>
      <c r="F98" s="38" t="s">
        <v>265</v>
      </c>
      <c r="G98" s="46" t="s">
        <v>261</v>
      </c>
    </row>
    <row r="99" spans="3:9" ht="20" x14ac:dyDescent="0.25">
      <c r="C99" s="45" t="s">
        <v>258</v>
      </c>
      <c r="E99" s="37">
        <v>11</v>
      </c>
      <c r="F99" s="38" t="s">
        <v>265</v>
      </c>
      <c r="G99" s="46" t="s">
        <v>261</v>
      </c>
    </row>
    <row r="100" spans="3:9" ht="20" x14ac:dyDescent="0.25">
      <c r="C100" s="45" t="s">
        <v>259</v>
      </c>
      <c r="E100" s="37">
        <v>7</v>
      </c>
      <c r="F100" s="38" t="s">
        <v>265</v>
      </c>
      <c r="G100" s="46" t="s">
        <v>261</v>
      </c>
    </row>
    <row r="101" spans="3:9" ht="20.5" thickBot="1" x14ac:dyDescent="0.3">
      <c r="C101" s="47" t="s">
        <v>262</v>
      </c>
      <c r="E101" s="48">
        <v>1</v>
      </c>
      <c r="F101" s="49" t="s">
        <v>263</v>
      </c>
      <c r="G101" s="50" t="s">
        <v>264</v>
      </c>
    </row>
  </sheetData>
  <sheetProtection algorithmName="SHA-512" hashValue="hKG2Xj9xXLsTfY0np8GPy7SGTN5GaIi5amS/1QiYgSe1KJL/MmPuresVwiTlnXb+aPqXttW2yNNtELksRL5Qqw==" saltValue="SqbAjoY0jTpn8OyNYH6z8w==" spinCount="100000" sheet="1" objects="1" scenarios="1"/>
  <autoFilter ref="B5:H84" xr:uid="{00000000-0009-0000-0000-000001000000}"/>
  <dataConsolidate/>
  <mergeCells count="2">
    <mergeCell ref="B2:H2"/>
    <mergeCell ref="B3:H3"/>
  </mergeCells>
  <printOptions horizontalCentered="1"/>
  <pageMargins left="0.47244094488188981" right="0.27559055118110237" top="0.15748031496062992" bottom="0.43307086614173229" header="0" footer="0"/>
  <pageSetup scale="75" firstPageNumber="54" fitToHeight="0" orientation="portrait" useFirstPageNumber="1" r:id="rId1"/>
  <headerFooter alignWithMargins="0">
    <oddFooter>&amp;R&amp;12 &amp;P</oddFooter>
  </headerFooter>
  <ignoredErrors>
    <ignoredError sqref="E88:F89" formulaRange="1"/>
    <ignoredError sqref="G80:G84 G76:G77 G88:G89" formula="1" formulaRange="1"/>
    <ignoredError sqref="H88:H89" evalError="1" formula="1" formulaRange="1"/>
    <ignoredError sqref="H90:H91" evalError="1"/>
    <ignoredError sqref="B73 B6 B85" numberStoredAsText="1"/>
    <ignoredError sqref="G73 G25 G57 G8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244D4E-9D6F-42DC-BD99-D7DCC186D1E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47051EF-CAA6-4CEC-8D50-8418658D90A8}">
  <ds:schemaRefs>
    <ds:schemaRef ds:uri="http://schemas.microsoft.com/sharepoint/v3/contenttype/forms"/>
  </ds:schemaRefs>
</ds:datastoreItem>
</file>

<file path=customXml/itemProps3.xml><?xml version="1.0" encoding="utf-8"?>
<ds:datastoreItem xmlns:ds="http://schemas.openxmlformats.org/officeDocument/2006/customXml" ds:itemID="{017E1F70-B9C2-4A4C-9217-0D335E52E8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2022</vt:lpstr>
      <vt:lpstr>'PRESUPUESTO 2022'!Área_de_impresión</vt:lpstr>
      <vt:lpstr>'PRESUPUESTO 2022'!Títulos_a_imprimir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AVENDANO JIMENEZ JOANA DE LOS ANGELES</cp:lastModifiedBy>
  <dcterms:created xsi:type="dcterms:W3CDTF">2020-07-21T18:06:29Z</dcterms:created>
  <dcterms:modified xsi:type="dcterms:W3CDTF">2021-09-03T20:02:50Z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Order">
    <vt:r8>1237200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DocumentSet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