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orion\usuarios\Administrativo\General\Formulación del Presupuesto y POI 2025\FORMULACIÓN DEL POI 2025\Envío a consulta 2025\"/>
    </mc:Choice>
  </mc:AlternateContent>
  <xr:revisionPtr revIDLastSave="0" documentId="13_ncr:1_{88514545-E5EA-40D8-98A0-57C12942D270}" xr6:coauthVersionLast="47" xr6:coauthVersionMax="47" xr10:uidLastSave="{00000000-0000-0000-0000-000000000000}"/>
  <bookViews>
    <workbookView xWindow="-20610" yWindow="-120" windowWidth="20730" windowHeight="11160" xr2:uid="{43BABD97-7D01-4141-AC81-FBAE43C39FC3}"/>
  </bookViews>
  <sheets>
    <sheet name="Sugeval" sheetId="2" r:id="rId1"/>
  </sheets>
  <definedNames>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5" i="2" l="1"/>
  <c r="H76" i="2"/>
  <c r="H77" i="2"/>
  <c r="H78" i="2"/>
  <c r="H79" i="2"/>
  <c r="H33" i="2"/>
  <c r="L82" i="2" l="1"/>
  <c r="L83" i="2"/>
  <c r="L84" i="2"/>
  <c r="L85" i="2"/>
  <c r="L86" i="2"/>
  <c r="L87" i="2"/>
  <c r="L81" i="2"/>
  <c r="L75" i="2"/>
  <c r="L76" i="2"/>
  <c r="L77" i="2"/>
  <c r="L78" i="2"/>
  <c r="L79" i="2"/>
  <c r="L74" i="2"/>
  <c r="L60" i="2"/>
  <c r="L61" i="2"/>
  <c r="L62" i="2"/>
  <c r="L63" i="2"/>
  <c r="L64" i="2"/>
  <c r="L65" i="2"/>
  <c r="L66" i="2"/>
  <c r="L67" i="2"/>
  <c r="L68" i="2"/>
  <c r="L69" i="2"/>
  <c r="L70" i="2"/>
  <c r="L71" i="2"/>
  <c r="L59"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25" i="2"/>
  <c r="L8" i="2"/>
  <c r="L9" i="2"/>
  <c r="L10" i="2"/>
  <c r="L11" i="2"/>
  <c r="L12" i="2"/>
  <c r="L13" i="2"/>
  <c r="L14" i="2"/>
  <c r="L15" i="2"/>
  <c r="L16" i="2"/>
  <c r="L17" i="2"/>
  <c r="L18" i="2"/>
  <c r="L19" i="2"/>
  <c r="L20" i="2"/>
  <c r="L21" i="2"/>
  <c r="L22" i="2"/>
  <c r="L23" i="2"/>
  <c r="L7" i="2"/>
  <c r="L24" i="2" l="1"/>
  <c r="L56" i="2"/>
  <c r="L6" i="2"/>
  <c r="D56" i="2"/>
  <c r="G78" i="2"/>
  <c r="H83" i="2" l="1"/>
  <c r="H82" i="2"/>
  <c r="H81" i="2"/>
  <c r="G77" i="2"/>
  <c r="H30" i="2"/>
  <c r="G30" i="2"/>
  <c r="L88" i="2" l="1"/>
  <c r="L80" i="2"/>
  <c r="L72" i="2"/>
  <c r="D24" i="2"/>
  <c r="G45" i="2"/>
  <c r="H45" i="2"/>
  <c r="G48" i="2"/>
  <c r="H48" i="2"/>
  <c r="G83" i="2"/>
  <c r="D88" i="2"/>
  <c r="L90" i="2" l="1"/>
  <c r="G76" i="2"/>
  <c r="D72" i="2"/>
  <c r="D80" i="2"/>
  <c r="H89" i="2" l="1"/>
  <c r="H87" i="2"/>
  <c r="H86" i="2"/>
  <c r="H85" i="2"/>
  <c r="H84" i="2"/>
  <c r="H74" i="2"/>
  <c r="H73" i="2"/>
  <c r="H71" i="2"/>
  <c r="H70" i="2"/>
  <c r="H69" i="2"/>
  <c r="H68" i="2"/>
  <c r="H67" i="2"/>
  <c r="H66" i="2"/>
  <c r="H65" i="2"/>
  <c r="H64" i="2"/>
  <c r="H63" i="2"/>
  <c r="H62" i="2"/>
  <c r="H61" i="2"/>
  <c r="H60" i="2"/>
  <c r="H59" i="2"/>
  <c r="H58" i="2"/>
  <c r="H57" i="2"/>
  <c r="H55" i="2"/>
  <c r="H54" i="2"/>
  <c r="H53" i="2"/>
  <c r="H52" i="2"/>
  <c r="H51" i="2"/>
  <c r="H50" i="2"/>
  <c r="H49" i="2"/>
  <c r="H47" i="2"/>
  <c r="H46" i="2"/>
  <c r="H44" i="2"/>
  <c r="H43" i="2"/>
  <c r="H42" i="2"/>
  <c r="H41" i="2"/>
  <c r="H40" i="2"/>
  <c r="H39" i="2"/>
  <c r="H38" i="2"/>
  <c r="H37" i="2"/>
  <c r="H36" i="2"/>
  <c r="H35" i="2"/>
  <c r="H34" i="2"/>
  <c r="H32" i="2"/>
  <c r="H31" i="2"/>
  <c r="H29" i="2"/>
  <c r="H28" i="2"/>
  <c r="H27" i="2"/>
  <c r="H26" i="2"/>
  <c r="H25" i="2"/>
  <c r="H23" i="2"/>
  <c r="H22" i="2"/>
  <c r="H21" i="2"/>
  <c r="H20" i="2"/>
  <c r="H19" i="2"/>
  <c r="H18" i="2"/>
  <c r="H17" i="2"/>
  <c r="H16" i="2"/>
  <c r="H15" i="2"/>
  <c r="H14" i="2"/>
  <c r="H13" i="2"/>
  <c r="H12" i="2"/>
  <c r="H11" i="2"/>
  <c r="H10" i="2"/>
  <c r="H9" i="2"/>
  <c r="H8" i="2"/>
  <c r="H7" i="2"/>
  <c r="G89" i="2"/>
  <c r="G87" i="2"/>
  <c r="G86" i="2"/>
  <c r="G85" i="2"/>
  <c r="G84" i="2"/>
  <c r="G82" i="2"/>
  <c r="G81" i="2"/>
  <c r="G79" i="2"/>
  <c r="G75" i="2"/>
  <c r="G74" i="2"/>
  <c r="G73" i="2"/>
  <c r="G71" i="2"/>
  <c r="G70" i="2"/>
  <c r="G69" i="2"/>
  <c r="G68" i="2"/>
  <c r="G67" i="2"/>
  <c r="G66" i="2"/>
  <c r="G65" i="2"/>
  <c r="G64" i="2"/>
  <c r="G63" i="2"/>
  <c r="G62" i="2"/>
  <c r="G61" i="2"/>
  <c r="G60" i="2"/>
  <c r="G59" i="2"/>
  <c r="G58" i="2"/>
  <c r="G57" i="2"/>
  <c r="G55" i="2"/>
  <c r="G54" i="2"/>
  <c r="G53" i="2"/>
  <c r="G52" i="2"/>
  <c r="G51" i="2"/>
  <c r="G50" i="2"/>
  <c r="G49" i="2"/>
  <c r="G47" i="2"/>
  <c r="G46" i="2"/>
  <c r="G44" i="2"/>
  <c r="G43" i="2"/>
  <c r="G42" i="2"/>
  <c r="G41" i="2"/>
  <c r="G40" i="2"/>
  <c r="G39" i="2"/>
  <c r="G38" i="2"/>
  <c r="G37" i="2"/>
  <c r="G36" i="2"/>
  <c r="G35" i="2"/>
  <c r="G34" i="2"/>
  <c r="G33" i="2"/>
  <c r="G32" i="2"/>
  <c r="G31" i="2"/>
  <c r="G29" i="2"/>
  <c r="G28" i="2"/>
  <c r="G27" i="2"/>
  <c r="G26" i="2"/>
  <c r="G25" i="2"/>
  <c r="G23" i="2"/>
  <c r="G22" i="2"/>
  <c r="G21" i="2"/>
  <c r="G20" i="2"/>
  <c r="G19" i="2"/>
  <c r="G18" i="2"/>
  <c r="G17" i="2"/>
  <c r="G16" i="2"/>
  <c r="G15" i="2"/>
  <c r="G14" i="2"/>
  <c r="G13" i="2"/>
  <c r="G12" i="2"/>
  <c r="G11" i="2"/>
  <c r="G10" i="2"/>
  <c r="G9" i="2"/>
  <c r="G8" i="2"/>
  <c r="G7" i="2"/>
  <c r="D6" i="2"/>
  <c r="D90" i="2" l="1"/>
  <c r="F88" i="2"/>
  <c r="E88" i="2"/>
  <c r="F80" i="2"/>
  <c r="E80" i="2"/>
  <c r="F72" i="2"/>
  <c r="E72" i="2"/>
  <c r="F56" i="2"/>
  <c r="E56" i="2"/>
  <c r="H56" i="2" s="1"/>
  <c r="F24" i="2"/>
  <c r="E24" i="2"/>
  <c r="G24" i="2" s="1"/>
  <c r="F6" i="2"/>
  <c r="E6" i="2"/>
  <c r="G6" i="2" s="1"/>
  <c r="G56" i="2" l="1"/>
  <c r="G88" i="2"/>
  <c r="H88" i="2"/>
  <c r="H24" i="2"/>
  <c r="H6" i="2"/>
  <c r="G80" i="2"/>
  <c r="H80" i="2"/>
  <c r="G72" i="2"/>
  <c r="H72" i="2"/>
  <c r="F90" i="2"/>
  <c r="E90" i="2"/>
  <c r="H90" i="2" s="1"/>
  <c r="G90" i="2" l="1"/>
</calcChain>
</file>

<file path=xl/sharedStrings.xml><?xml version="1.0" encoding="utf-8"?>
<sst xmlns="http://schemas.openxmlformats.org/spreadsheetml/2006/main" count="241" uniqueCount="220">
  <si>
    <t>CÓDIGO</t>
  </si>
  <si>
    <t>OBJETO DEL GASTO</t>
  </si>
  <si>
    <t>DIFERENCIA ABSOLUTA</t>
  </si>
  <si>
    <t>VARIACIÓN 
PORCENTUAL</t>
  </si>
  <si>
    <t>0</t>
  </si>
  <si>
    <t>REMUNERACIONES</t>
  </si>
  <si>
    <t>0.01.01</t>
  </si>
  <si>
    <t>Remuneraciones</t>
  </si>
  <si>
    <t>0.02.01</t>
  </si>
  <si>
    <t xml:space="preserve">Tiempo extraordinario </t>
  </si>
  <si>
    <t>0.02.02</t>
  </si>
  <si>
    <t>Recargo de funciones</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</si>
  <si>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</si>
  <si>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</si>
  <si>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</si>
  <si>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</si>
  <si>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</si>
  <si>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</si>
  <si>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</si>
  <si>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</si>
  <si>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</si>
  <si>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</si>
  <si>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</si>
  <si>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</si>
  <si>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</si>
  <si>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</si>
  <si>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</si>
  <si>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</si>
  <si>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</si>
  <si>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</si>
  <si>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</si>
  <si>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</si>
  <si>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</si>
  <si>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</si>
  <si>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</si>
  <si>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</si>
  <si>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</si>
  <si>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</si>
  <si>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</si>
  <si>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</si>
  <si>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</si>
  <si>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1.02.03</t>
  </si>
  <si>
    <t>Servicio de correo</t>
  </si>
  <si>
    <t>1.03.01</t>
  </si>
  <si>
    <t>Información</t>
  </si>
  <si>
    <t>1.03.07</t>
  </si>
  <si>
    <t>Servicio de Transferencia Electrónica de Información</t>
  </si>
  <si>
    <t>1.04.04</t>
  </si>
  <si>
    <t>Servicios de gestión de Apoyo (Consultorías)</t>
  </si>
  <si>
    <t>1.04.99</t>
  </si>
  <si>
    <t>Otros servicios de gestión y apoyo</t>
  </si>
  <si>
    <t>1.05.01</t>
  </si>
  <si>
    <t>Transporte dentro del país</t>
  </si>
  <si>
    <t>1.05.02</t>
  </si>
  <si>
    <t>Viáticos dentro del país</t>
  </si>
  <si>
    <t>1.05.03</t>
  </si>
  <si>
    <t>Transporte en el exterior</t>
  </si>
  <si>
    <t>1.05.04</t>
  </si>
  <si>
    <t>Viáticos en el exterior</t>
  </si>
  <si>
    <t>1.07.01</t>
  </si>
  <si>
    <t>Actividades de capacitación</t>
  </si>
  <si>
    <t>1.08.06</t>
  </si>
  <si>
    <t>Mantenimiento  y reparación de equipo de comunicación</t>
  </si>
  <si>
    <t>1.08.07</t>
  </si>
  <si>
    <t>Mantenimiento y reparación de equipo y mobiliario de oficina</t>
  </si>
  <si>
    <t>1.08.99</t>
  </si>
  <si>
    <t>Mantenimiento de otros equipo</t>
  </si>
  <si>
    <t>1.09.99</t>
  </si>
  <si>
    <t>Otros Impuestos</t>
  </si>
  <si>
    <t>1.99.99</t>
  </si>
  <si>
    <t>Otros servicios no especificados</t>
  </si>
  <si>
    <t>MATERIALES Y SUMINISTROS</t>
  </si>
  <si>
    <t>2.01.04</t>
  </si>
  <si>
    <t>Tintas, pinturas y diluyentes</t>
  </si>
  <si>
    <t>2.02.03</t>
  </si>
  <si>
    <t>Alimentos y bebidas</t>
  </si>
  <si>
    <t>2.03.04</t>
  </si>
  <si>
    <t>Materiales y productos eléctricos, telefónicos y de cómputo</t>
  </si>
  <si>
    <t>2.04.01</t>
  </si>
  <si>
    <t>Herramientas e instrumentos</t>
  </si>
  <si>
    <t>2.04.02</t>
  </si>
  <si>
    <t>Repuestos y accesorios</t>
  </si>
  <si>
    <t>2.99.01</t>
  </si>
  <si>
    <t>Útiles y materiales de oficina y cómputo</t>
  </si>
  <si>
    <t>2.99.03</t>
  </si>
  <si>
    <t xml:space="preserve">Productos de papel, cartón e impresos </t>
  </si>
  <si>
    <t>2.99.04</t>
  </si>
  <si>
    <t>Textiles y vestuario</t>
  </si>
  <si>
    <t>2.99.05</t>
  </si>
  <si>
    <t>Útiles y materiales de limpieza</t>
  </si>
  <si>
    <t>2.99.07</t>
  </si>
  <si>
    <t xml:space="preserve">Útiles y materiales de cocina y comedor </t>
  </si>
  <si>
    <t>2.99.99</t>
  </si>
  <si>
    <t>Otros útiles, materiales y suministros</t>
  </si>
  <si>
    <t>5</t>
  </si>
  <si>
    <t>BIENES DURADEROS</t>
  </si>
  <si>
    <t>5.01.04</t>
  </si>
  <si>
    <t>Equipo y Mobiliario de Oficina</t>
  </si>
  <si>
    <t>5.99.03</t>
  </si>
  <si>
    <t>Bienes Intangibles</t>
  </si>
  <si>
    <t>TRANSFERENCIAS CORRIENTES</t>
  </si>
  <si>
    <t>6.02.01</t>
  </si>
  <si>
    <t>Becas a funcionarios</t>
  </si>
  <si>
    <t>6.02.02</t>
  </si>
  <si>
    <t>Becas a terceras personas</t>
  </si>
  <si>
    <t>6.03.01</t>
  </si>
  <si>
    <t>Prestaciones legales</t>
  </si>
  <si>
    <t>6.03.99</t>
  </si>
  <si>
    <t>Subsidio por incapacidades</t>
  </si>
  <si>
    <t>TOTAL</t>
  </si>
  <si>
    <t>Cifras en colones</t>
  </si>
  <si>
    <t>1.02.99</t>
  </si>
  <si>
    <t xml:space="preserve">Otros Servicios básicos </t>
  </si>
  <si>
    <t>1.03.03</t>
  </si>
  <si>
    <t>Impresión, encuadernación y otros</t>
  </si>
  <si>
    <t>1.04.02</t>
  </si>
  <si>
    <t>Servicios Jurídicos</t>
  </si>
  <si>
    <t>CUENTAS ESPECIALES</t>
  </si>
  <si>
    <t>9.02.01</t>
  </si>
  <si>
    <t>Sumas libres sin asignación presupuestaria</t>
  </si>
  <si>
    <t>1 01 99</t>
  </si>
  <si>
    <t>Otros alquileres</t>
  </si>
  <si>
    <t>1.02.04</t>
  </si>
  <si>
    <t>Servicio de Telecomunicaciones</t>
  </si>
  <si>
    <t>1.04.01</t>
  </si>
  <si>
    <t>Servicios ciencias salud</t>
  </si>
  <si>
    <t>1.04.03</t>
  </si>
  <si>
    <t>Servicios de ingeniería y arquitectura</t>
  </si>
  <si>
    <t>Servicios de gestión de Apoyo (Serv. Adm BCCR)</t>
  </si>
  <si>
    <t>1.04.05</t>
  </si>
  <si>
    <t xml:space="preserve">Servicio de desarrollo de sistemas </t>
  </si>
  <si>
    <t>1.04.06</t>
  </si>
  <si>
    <t>Servicios generales</t>
  </si>
  <si>
    <t>1.06.01</t>
  </si>
  <si>
    <t>Seguros, reaseguros y otras obligaciones</t>
  </si>
  <si>
    <t>1.07.02</t>
  </si>
  <si>
    <t>Actividades de protocolo</t>
  </si>
  <si>
    <t>1.07.03</t>
  </si>
  <si>
    <t>Gastos de representación</t>
  </si>
  <si>
    <t>1.08.05</t>
  </si>
  <si>
    <t>Mantenimiento  y reparación de equipo de transporte</t>
  </si>
  <si>
    <t>1.08.08</t>
  </si>
  <si>
    <t>Mantenimiento y reparación de equipo de cómputo y sistemas</t>
  </si>
  <si>
    <t>2.01.01</t>
  </si>
  <si>
    <t>Combustibles y lubricantes</t>
  </si>
  <si>
    <t>2.01.02</t>
  </si>
  <si>
    <t>Productos farmacéuticos y medicinales</t>
  </si>
  <si>
    <t>2.99.02</t>
  </si>
  <si>
    <t>Útiles y materiales médico hospitalario</t>
  </si>
  <si>
    <t>2.99.06</t>
  </si>
  <si>
    <t>Útiles y materiales de resguardo y seguridad</t>
  </si>
  <si>
    <t>5.01.02</t>
  </si>
  <si>
    <t>Equipo de transporte</t>
  </si>
  <si>
    <t>5.01.03</t>
  </si>
  <si>
    <t>Equipo de comunicación</t>
  </si>
  <si>
    <t>6.06.01</t>
  </si>
  <si>
    <t>Indemnizaciones</t>
  </si>
  <si>
    <t>6.07.01</t>
  </si>
  <si>
    <t>Cuotas a Organismos Internacionales</t>
  </si>
  <si>
    <t>9</t>
  </si>
  <si>
    <t>JUSTIFICACIÓN</t>
  </si>
  <si>
    <t>Se realiza una disminución producto de una estimación de mayor nivel de ahorro</t>
  </si>
  <si>
    <t>5.01.05</t>
  </si>
  <si>
    <t>Equipo y programas de cómputo</t>
  </si>
  <si>
    <t>6.02.03</t>
  </si>
  <si>
    <t>Ayudas a funcionarios</t>
  </si>
  <si>
    <t xml:space="preserve">Remuneraciones adicionales que la institución otorga al personal, fundamentada en situaciones particulares o especiales. </t>
  </si>
  <si>
    <t xml:space="preserve">Incluye las siguientes partidas: Retribución por años de servicio, Restricción al ejercicio liberal de la profesión, el aguinaldo, el salario escolar y otros incentivos salariales. </t>
  </si>
  <si>
    <t xml:space="preserve">Incluye los aportes a los sistemas de pensiones en Costa Rica, además de la contribución que la SUGEVAL realiza a la ASOBACEN ente solidarista de la Corporación del BCCR. </t>
  </si>
  <si>
    <t>Sin variación con respecto al año 2022, se hace una proyección conservadora a partir de la implementación del teletrabajo</t>
  </si>
  <si>
    <t>Se incluye lo relacionado con el subsidio para los cursos de Inglés del personal, como parte del plan de cierre de brechas.</t>
  </si>
  <si>
    <t>OBSERVACIONES DE SUPERVISADOS</t>
  </si>
  <si>
    <t>ANÁLISIS DE LAS OBSERVACIONES</t>
  </si>
  <si>
    <t>1.03.02</t>
  </si>
  <si>
    <t>Publicidad y propaganda</t>
  </si>
  <si>
    <t>5.01.06</t>
  </si>
  <si>
    <t>Equipo sanitario, de laboratorio e investigación</t>
  </si>
  <si>
    <t>Derecho participación y montaje expo construcción y expo móvil con el fin de brindar información a la ciudadanía sobre el funcionamiento del Sistema Financiero Nacional en relación con la supervisión que realizan las cuatro superintendencias financieras. Pago gestionado de forma transversar entre las 4 Superintendencias.</t>
  </si>
  <si>
    <t>Provisión para el pago de prestaciones legales relacionadas con salidas por renuncia de algún funcionario.</t>
  </si>
  <si>
    <t>Incluye las cargas sociales correspondientes de las instituciones públicas de servicio</t>
  </si>
  <si>
    <t>Atención de los participantes de alto nivel que participarán en actividades de la Superintendencia, tanto nacionales como del extranjero</t>
  </si>
  <si>
    <t>5.01.99</t>
  </si>
  <si>
    <t>Maquinaria, equipo y mobiliario diverso</t>
  </si>
  <si>
    <r>
      <t xml:space="preserve">PRESUPUESTO AÑO
</t>
    </r>
    <r>
      <rPr>
        <b/>
        <sz val="12"/>
        <color theme="0"/>
        <rFont val="Arial"/>
        <family val="2"/>
      </rPr>
      <t>2025</t>
    </r>
  </si>
  <si>
    <r>
      <t xml:space="preserve">PRESUPUESTO AÑO
</t>
    </r>
    <r>
      <rPr>
        <b/>
        <sz val="12"/>
        <color theme="0"/>
        <rFont val="Arial"/>
        <family val="2"/>
      </rPr>
      <t>2024</t>
    </r>
  </si>
  <si>
    <r>
      <t xml:space="preserve">PRESUPUESTO AÑO
</t>
    </r>
    <r>
      <rPr>
        <b/>
        <sz val="12"/>
        <color theme="0"/>
        <rFont val="Arial"/>
        <family val="2"/>
      </rPr>
      <t>2021</t>
    </r>
  </si>
  <si>
    <t>Presupuesto de la SUGEVAL para el año 2025</t>
  </si>
  <si>
    <t>Presupuestado para el pago de Jornada Extraordinaria para funcionarios de la Sugeval. Se estima con base en las necesidades presentadas en periodos anteriores relacionadas con las labores de atención de Expos y trabajos extraordinarios.</t>
  </si>
  <si>
    <t xml:space="preserve">Corresponde al salario que devengan las plazas regulares de la SUGEVAL. </t>
  </si>
  <si>
    <t>Incluye las siguientes partidas: Retribución por años de servicio, Restricción al ejercicio liberal de la profesión, el aguinaldo, el salario escolar y otros incentivos salariales. Por instrucción del BCCR se incorpora el rubro de salario escolar para todas aquellas plazas vacantes que serán contratadas con la nueva columna salarial que definirá MIDEPLAN para toda la institución y que deben incorporar dicho rubro salarial en forma independiente al salario global.</t>
  </si>
  <si>
    <t>Prueba de esfuerzo (Brigadas). Valorar el estado físico de los brigadistas para evitar posibles riesgos a la administración ante una condición no apta de los brigadistas en la atención de las emergencias.</t>
  </si>
  <si>
    <t>Disminución en los servicios administrativos que le presta el BCCR a la Sugeval.</t>
  </si>
  <si>
    <t>En esta partida se presupuestan los Servicios Tecnológicos  brindados por el BCCR, los cuales son utilizados en su gran mayoría para cubrir la operativa normal (soporte, Hardware, Software), así como una consultoría para el rediseño del sitio web.</t>
  </si>
  <si>
    <t>Incluye los gastos asociados al edificio Barrio Tournón para el 2025</t>
  </si>
  <si>
    <t>Se pretenden aumentar los esfuerzos en temas de capacitación a los funcionarios para mejoras sus habilidades técnicas y blandas. El monto incluye capacitación en el país y capacitación fuera del país.</t>
  </si>
  <si>
    <t>Utilizado para la adquisión de material médico requerido por la Bringada Institucional.</t>
  </si>
  <si>
    <t>El monto se utilizará para la adquisión de un Trípode portátil con luz y soporte, Micrófono inalámbrico compacto de 4 canales y Radio de comunicación (Brigada). Los primeros dos son requeridos para grabaciones por parte del equipo de comunicación de las Superintendencias, y en el caso del tercero se necesita sustituir el equipo obsoleto de la Brigada Institucional.</t>
  </si>
  <si>
    <t>El monto se utilizará para la adquisión de un Aro de luz led de 10” con trípode y conexión bluetooth y dos Paneles Luz LED Color. Estos son requeridos para grabaciones de contenido por parte del equipo de comunicación de las Superintendencias.</t>
  </si>
  <si>
    <t>Para el 2025 se presenta un aumento en la partida por el monto que se destina para la contratación de recursos de outtasking para el desarrollo de proyectos tecnológicos, en este caso el proyecto no capitalizable TIS-Gestión y Control de Trámites Internos, así como la inclusión de la amortización de los proyectos capitalizables Consultas Quejas y Denuncias, Analítica Avanzada y Supervisión Consolidada.</t>
  </si>
  <si>
    <t>Para el año 2025 se tiene prevista la contratación de tres prácticantes, dos para el área de Supervisión y uno para el área de Riesgos.</t>
  </si>
  <si>
    <t>Provisión para el pago de suscripciones a IOSCO e INFE</t>
  </si>
  <si>
    <r>
      <rPr>
        <b/>
        <sz val="9"/>
        <rFont val="Arial"/>
        <family val="2"/>
      </rPr>
      <t>CAFI, CAMBOLSA y CCETV:</t>
    </r>
    <r>
      <rPr>
        <sz val="9"/>
        <rFont val="Arial"/>
        <family val="2"/>
      </rPr>
      <t xml:space="preserve"> Observación aparte merece el rubro de Remuneraciones de la Superintendencia (₡3.313.886.095,88). Para un mercado en contracción desde hace bastantes años, en donde mucha de la supervisión se ha delegado a auditores externos, o se recurre a plataformas tecnológicas, es vital una revisión detallada para reducir su tamaño. Entre los regulados, se han hecho ingentes esfuerzos por reducir planillas, maximizando su operación con los recursos finalmente disponibles. El mismo sacrificio se esperaría de los reguladores, pues de lo contrario caemos en los inconvenientes que acarrea un costo regulatorio desproporcionado.</t>
    </r>
  </si>
  <si>
    <r>
      <rPr>
        <b/>
        <sz val="9"/>
        <rFont val="Arial"/>
        <family val="2"/>
      </rPr>
      <t>CAFI, CAMBOLSA y CCETV:</t>
    </r>
    <r>
      <rPr>
        <sz val="9"/>
        <rFont val="Arial"/>
        <family val="2"/>
      </rPr>
      <t xml:space="preserve"> Algunas partidas presupuestarias incumplen con el sano principio de la transparencia, al reunir bajo un solo título, una diversidad de conceptos, con una sumatoria global de grandes proporciones. Ver, por ejemplo, en presupuesto SGV, partida 1.04.05 Servicio desarrollo de sistema, renglón 37, por ₡992 772 887,34. Como detalle cita: “ Servicios Tecnológicos brindados por BCCR, los cuales son utilizados en su gran mayoría para cubrir la operativa normal (soporte, Hardware, Software), así como una Consultoría para el rediseño del sitio web”. Un monto tan importante exige una separación de rubros, y al mismo tiempo poder ver la ejecución del año anterior, con el mismo detalle.</t>
    </r>
  </si>
  <si>
    <r>
      <rPr>
        <b/>
        <sz val="9"/>
        <rFont val="Arial"/>
        <family val="2"/>
      </rPr>
      <t xml:space="preserve">Subgerencia General de Riesgo y Cédito Banco Nacional: </t>
    </r>
    <r>
      <rPr>
        <sz val="9"/>
        <rFont val="Arial"/>
        <family val="2"/>
      </rPr>
      <t>Se solicita justificar este código, ya que el  incremento propuesto se considera fuera de proporción y no obedece a la coyuntura actual.</t>
    </r>
  </si>
  <si>
    <r>
      <rPr>
        <b/>
        <sz val="9"/>
        <rFont val="Arial"/>
        <family val="2"/>
      </rPr>
      <t xml:space="preserve">Subgerencia General de Riesgo y Cédito Banco Nacional: </t>
    </r>
    <r>
      <rPr>
        <sz val="9"/>
        <rFont val="Arial"/>
        <family val="2"/>
      </rPr>
      <t>Se solicita justificar este código, ya que el  incremento propuesto se considera fuera de proporción y no obedece a la coyuntura actual.</t>
    </r>
    <r>
      <rPr>
        <b/>
        <sz val="9"/>
        <rFont val="Arial"/>
        <family val="2"/>
      </rPr>
      <t xml:space="preserve">
CAFI, CAMBOLSA y CCETV:</t>
    </r>
    <r>
      <rPr>
        <sz val="9"/>
        <rFont val="Arial"/>
        <family val="2"/>
      </rPr>
      <t xml:space="preserve"> Partida 1.04.04 “Servicio de gestión de Apoyo (Serv. Adm BCCR)”, renglón 36, por ₡493.584.687,67 con el siguiente detalle: Servicios administrativos que brinda BCCR como:
• Servicio de contratación de recursos humanos
• Servicio de compras
• Servicio de pagos
• Gestión de presupuesto, entre otros.
• Consultorías en Supervisión Basada en Riesgo,
• Consultorías NIIF
• Consultorías sostenibilidad,
• Consultorías Criptoactivos,
• Consultoría Fintech
• Consultoría AI,
• Infraestructuras de mercado
• Estudios de mercado
• Manejo de redes sociales
• Elaboración de memoria institucional,
• Medición campaña publicitaria,
• Monitores de medios,
• Producción de campaña informativa,
• Auditoría de segunda parte,
• Certificación ISO 9001:2015 y
• Produccíon de video (Brigada).
Nuevamente, la partida es lo bastante importante como para que el detalle quede sin revelarse ni se evidencie la ejecución del año previo. Sin ese desglose es imposible un correcto análisis presupuestario.</t>
    </r>
  </si>
  <si>
    <r>
      <t xml:space="preserve">Se aclara: </t>
    </r>
    <r>
      <rPr>
        <sz val="9"/>
        <rFont val="Arial"/>
        <family val="2"/>
      </rPr>
      <t>El aumento de la partida se origina en la formalización del nuevo Plan Estratégico Institucional del período 2024-2028. Con el fin de cumplir los objetivos estratégicos que se han definido se han incluido contratar consultorías en los siguientes temas:
-Asesoría Toronto Centre para apoyar la mejora continua del modelo de supervisión basado en riesgo.
-NIIF y sostenibilidad como parte de los esfuerzos transversales de la aplicación de las normas de sostenibilidad y la taxonomía de finanzas sostenibles.
-Criptoactivos, Fintech y AI como parte del abordaje integral de estos temas desde el ámbito regulatorio.
-Consultoría para la evaluación del sistema de compensación y liquidación en Costa Rica con respecto a los principios CPSS-IOSCO.
-Estudios de mercado como parte de los esfuerzos en temas de comunicación: Redes sociales, campañas publicitarias, monitores de medios y servicios de Producción de campaña informativa.
-Obtención de la Certificación ISO 9001:2015.</t>
    </r>
  </si>
  <si>
    <r>
      <t xml:space="preserve">Se aclara: </t>
    </r>
    <r>
      <rPr>
        <sz val="9"/>
        <rFont val="Arial"/>
        <family val="2"/>
      </rPr>
      <t>La partida incluye los servicios administrativos prestados por BCCR, los cuales contemplan servicios como los siguientes: administración de bienes muebles, gestión de compras, gestión de pagos, personal de servicios médicos, salud ocupacional, remuneraciones y servicios al personal, administración documental, contratación de talento humano, gestión de capacitación, bienestar organizacional, presupuesto, certificados de firma digital y servicios de secretaría general. 
El costo estimado para el año 2025 presenta una reducción del 3,89% derivado de una estimación más conservadora en la demanda de los servicios.</t>
    </r>
  </si>
  <si>
    <r>
      <t xml:space="preserve">Se aclara: </t>
    </r>
    <r>
      <rPr>
        <sz val="9"/>
        <rFont val="Arial"/>
        <family val="2"/>
      </rPr>
      <t>La partida incluye todos los servicios de Tecnologías de Información brindados por el BCCR, incluyendo el departamento de tecnologías, gestión de soluciones e implementación de nuevos desarrollos, así como temas de software y hardware. 
La forma de estimación se basa en el Costeo ABC del Banco Central de Costa Rica, el cual toma como insumos las métricas mensuales o periódicas que los recursos asignan a las actividades (inductores). 
Las principales causas que originan el incremento están asociadas al costo por inductor que se proyecta para el 2025, así como la inclusión de 1 nuevos recursos para el servicio de mejoras.</t>
    </r>
  </si>
  <si>
    <t xml:space="preserve">Corresponde al Plan de Medios institucional que involucra publicaciones en diversos medios de comunicación sobre temas regulatorios, normativos, informativos y de educación financiera. </t>
  </si>
  <si>
    <t>Impresión de material requerido para cumplir con las funciones normales de tipo operativo, como carpetas, empastes, tarjetas de presentación, fotocopiado y encuadernación de folletos.</t>
  </si>
  <si>
    <t xml:space="preserve">Servicios de tecnologías de información de servicios como: Consulta de personas, acceso a NIIF, vLex, Proveeduría de precios, IVSC y Refinitv, entre otros. </t>
  </si>
  <si>
    <t>Se incluyen servicios jurídicos y certificaciones de Registro Nacional.</t>
  </si>
  <si>
    <t>Incluye consultorías en Asesoría Toronto Centre, NIIF y sostenibilidad, Criptoactivos, Fintech y AI, Infraestructuras de mercado, Estudios de mercado, Manejo de redes sociales y elaboración de memoria institucional, Medición campaña publicitaria, Monitores de medios, Producción de campaña informativa, Auditoría de segunda parte, Certificación ISO 9001:2015 y Produccíon de video (Brigada).</t>
  </si>
  <si>
    <r>
      <rPr>
        <b/>
        <sz val="9"/>
        <rFont val="Arial"/>
        <family val="2"/>
      </rPr>
      <t>Se aclara:</t>
    </r>
    <r>
      <rPr>
        <sz val="9"/>
        <rFont val="Arial"/>
        <family val="2"/>
      </rPr>
      <t xml:space="preserve"> Corresponde al Plan de Medios Institucional que involucra publicaciones en diversos medios de comunicación sobre diferentes temas relacionados con el quehacer institución como: regulatorios, normativos, informativos y de educación financiera. El incremento se debe al aumento en el monto destinado a la pauta de campañas informativas con el fin de fomentar un mayor de nivel de educación financiera en la población.</t>
    </r>
  </si>
  <si>
    <r>
      <rPr>
        <b/>
        <sz val="9"/>
        <rFont val="Arial"/>
        <family val="2"/>
      </rPr>
      <t>Se aclara:</t>
    </r>
    <r>
      <rPr>
        <sz val="9"/>
        <rFont val="Arial"/>
        <family val="2"/>
      </rPr>
      <t xml:space="preserve"> Se incluyen servicios jurídicos y certificaciones de Registro Nacional. El incremento se debe a que para el 2025 se presupuesta la contratación de un abogado externo en materia penal, debido a que corresponde a una especialidad en la que la superintendencia no dispone de recursos jurídicos con dicha formación, el contar con un consultor en esa materia, permite una mejor atención de los casos y los procesos legales que se encuentran en proceso de atención.</t>
    </r>
  </si>
  <si>
    <r>
      <t xml:space="preserve">Se aclara: </t>
    </r>
    <r>
      <rPr>
        <sz val="9"/>
        <rFont val="Arial"/>
        <family val="2"/>
      </rPr>
      <t>El incremento se origina por la asignación de recursos para el otorgamiento de un subsidio para los cursos de inglés del personal, como parte del plan de cierre de brechas. De acuerdo con la Política de Capacitación y Desarrollo vigente.</t>
    </r>
  </si>
  <si>
    <r>
      <t xml:space="preserve">Se aclara: </t>
    </r>
    <r>
      <rPr>
        <sz val="9"/>
        <rFont val="Arial"/>
        <family val="2"/>
      </rPr>
      <t>El incremento se debe a la previsión de contar con tres practicantes (dos más que el año 2024): dos para el área de Supervisión y uno para el área de Riesgos. Los practicantes universitarios brindan apoyo en labores operativas de la institución.</t>
    </r>
  </si>
  <si>
    <r>
      <rPr>
        <b/>
        <sz val="9"/>
        <rFont val="Arial"/>
        <family val="2"/>
      </rPr>
      <t>Se aclara:</t>
    </r>
    <r>
      <rPr>
        <sz val="9"/>
        <rFont val="Arial"/>
        <family val="2"/>
      </rPr>
      <t xml:space="preserve"> En esta partida se incluyen servicios de tecnologías de información de servicios como: Cero Riesgo, acceso a NIIF, vLex (base de datos a nivel nacional e internacional en donde el usuario puede consultar la información jurisprudencial y normativa en forma actualizada, así como la doctrina internacional), Proveeduría de precios, entre otros. 
Para el 2025 se incluyen dos nuevos servicios: Membresía al Consejo Internacional de Normas de Valoración (IVSC) para tener acceso a la actualización a las Normas internacionales de evaluación, que son requeridas para las valoraciones de inmuebles de los Fondos de inversión inmobiliarios y de Desarrollo de proyectos, y la suscripción del Servicio Refinitv que es un servicio de proveeduría de infraestructura y datos del mercado financiero, para la supervisión de intermediarios.</t>
    </r>
  </si>
  <si>
    <r>
      <t xml:space="preserve">Se aclara: </t>
    </r>
    <r>
      <rPr>
        <sz val="9"/>
        <rFont val="Arial"/>
        <family val="2"/>
      </rPr>
      <t>Para el 2025 se presenta un aumento en la partida debido a la contratación de recursos de outtasking para el desarrollo de proyectos tecnológicos no capitalizables como el proyecto denominado TIS-Gestión y Control de Trámites Internos, así como el pago de la amortización de los siguientes proyectos: Consultas, Quejas y Denuncias, Analítica Avanzada y Supervisión Consolidada.</t>
    </r>
  </si>
  <si>
    <r>
      <t xml:space="preserve">Se aclara: </t>
    </r>
    <r>
      <rPr>
        <sz val="9"/>
        <rFont val="Arial"/>
        <family val="2"/>
      </rPr>
      <t>Para el 2025 la Sugeval cuenta con 85 plazas, la misma cantidad que para el año 2024 y una plaza menos con respecto al año 2023. El incremento de 0,96% presentado en esta partida se debe a la incorporación del salario escolar considerando la nueva columna salarial que definirá MIDEPLAN para toda la Institución y que debe registrarse de forma independiente del componente del salario global. Los incrementos de la partida de remuneraciones en los últimos años han sido menores al 1% debido a la aplicación de la Regla Fiscal.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</si>
</sst>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quot;¢&quot;#,##0.00_);[Red]\(&quot;¢&quot;#,##0.00\)"/>
    <numFmt numFmtId="165" formatCode="&quot;₡&quot;#,##0.00"/>
  </numFmts>
  <fonts count="1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9"/>
      <name val="Arial"/>
      <family val="2"/>
    </font>
    <font>
      <b/>
      <sz val="14"/>
      <name val="Arial"/>
      <family val="2"/>
    </font>
    <font>
      <b/>
      <sz val="9"/>
      <name val="Arial"/>
      <family val="2"/>
    </font>
    <font>
      <sz val="8"/>
      <name val="Arial"/>
      <family val="2"/>
    </font>
    <font>
      <sz val="10"/>
      <color indexed="10"/>
      <name val="Arial"/>
      <family val="2"/>
    </font>
    <font>
      <i/>
      <sz val="10"/>
      <name val="Arial"/>
      <family val="2"/>
    </font>
    <font>
      <b/>
      <sz val="9"/>
      <color theme="0"/>
      <name val="Arial"/>
      <family val="2"/>
    </font>
    <font>
      <b/>
      <sz val="8"/>
      <color theme="0"/>
      <name val="Arial"/>
      <family val="2"/>
    </font>
    <font>
      <b/>
      <sz val="12"/>
      <color theme="0"/>
      <name val="Arial"/>
      <family val="2"/>
    </font>
    <font>
      <sz val="9"/>
      <color theme="0"/>
      <name val="Arial"/>
      <family val="2"/>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4">
    <border>
      <left/>
      <right/>
      <top/>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s>
  <cellStyleXfs count="45">
    <xf numFmtId="0" fontId="0"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0" fontId="4" fillId="0" borderId="0"/>
    <xf numFmtId="0" fontId="4" fillId="0" borderId="0"/>
    <xf numFmtId="0" fontId="4" fillId="0" borderId="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cellStyleXfs>
  <cellXfs count="37">
    <xf numFmtId="0" fontId="0" fillId="0" borderId="0" xfId="0"/>
    <xf numFmtId="0" fontId="5" fillId="0" borderId="0" xfId="0" applyFont="1" applyAlignment="1">
      <alignment horizontal="center"/>
    </xf>
    <xf numFmtId="0" fontId="5" fillId="0" borderId="0" xfId="0" applyFont="1"/>
    <xf numFmtId="0" fontId="4" fillId="0" borderId="0" xfId="0" applyFont="1"/>
    <xf numFmtId="0" fontId="8" fillId="0" borderId="0" xfId="0" applyFont="1" applyAlignment="1">
      <alignment horizontal="center" vertical="center"/>
    </xf>
    <xf numFmtId="0" fontId="8" fillId="0" borderId="0" xfId="0" applyFont="1" applyAlignment="1">
      <alignment horizontal="centerContinuous" vertical="center" wrapText="1"/>
    </xf>
    <xf numFmtId="164" fontId="8" fillId="0" borderId="0" xfId="0" applyNumberFormat="1" applyFont="1" applyAlignment="1">
      <alignment horizontal="centerContinuous" vertical="center" wrapText="1"/>
    </xf>
    <xf numFmtId="0" fontId="4" fillId="0" borderId="0" xfId="0" applyFont="1" applyAlignment="1">
      <alignment horizontal="center" vertical="top"/>
    </xf>
    <xf numFmtId="0" fontId="4" fillId="0" borderId="0" xfId="0" applyFont="1" applyAlignment="1">
      <alignment vertical="top" wrapText="1"/>
    </xf>
    <xf numFmtId="0" fontId="11" fillId="0" borderId="0" xfId="0" applyFont="1" applyAlignment="1">
      <alignment vertical="top" wrapText="1"/>
    </xf>
    <xf numFmtId="0" fontId="11" fillId="0" borderId="0" xfId="0" applyFont="1"/>
    <xf numFmtId="4" fontId="4" fillId="0" borderId="0" xfId="0" applyNumberFormat="1" applyFont="1" applyAlignment="1">
      <alignment vertical="top" wrapText="1"/>
    </xf>
    <xf numFmtId="10" fontId="4" fillId="0" borderId="0" xfId="1" applyNumberFormat="1" applyFont="1"/>
    <xf numFmtId="10" fontId="4" fillId="0" borderId="0" xfId="0" applyNumberFormat="1" applyFont="1"/>
    <xf numFmtId="0" fontId="12" fillId="0" borderId="0" xfId="0" applyFont="1" applyAlignment="1">
      <alignment vertical="top" wrapText="1"/>
    </xf>
    <xf numFmtId="0" fontId="0" fillId="0" borderId="0" xfId="0" applyAlignment="1">
      <alignment vertical="top"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165" fontId="7" fillId="0" borderId="1" xfId="0" applyNumberFormat="1" applyFont="1" applyBorder="1" applyAlignment="1">
      <alignment vertical="center" wrapText="1"/>
    </xf>
    <xf numFmtId="10" fontId="7" fillId="0" borderId="1" xfId="1" applyNumberFormat="1" applyFont="1" applyBorder="1" applyAlignment="1" applyProtection="1">
      <alignment horizontal="center" vertical="center" wrapText="1"/>
    </xf>
    <xf numFmtId="10" fontId="7" fillId="0" borderId="1" xfId="1" applyNumberFormat="1" applyFont="1" applyBorder="1" applyAlignment="1" applyProtection="1">
      <alignment horizontal="left" vertical="center" wrapText="1"/>
      <protection locked="0"/>
    </xf>
    <xf numFmtId="10" fontId="7" fillId="0" borderId="1" xfId="1" applyNumberFormat="1" applyFont="1" applyFill="1" applyBorder="1" applyAlignment="1" applyProtection="1">
      <alignment horizontal="left" vertical="center" wrapText="1"/>
      <protection locked="0"/>
    </xf>
    <xf numFmtId="10" fontId="9" fillId="0" borderId="1" xfId="1" applyNumberFormat="1" applyFont="1" applyBorder="1" applyAlignment="1" applyProtection="1">
      <alignment horizontal="left" vertical="center" wrapText="1"/>
      <protection locked="0"/>
    </xf>
    <xf numFmtId="0" fontId="13" fillId="2" borderId="1"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center" vertical="center" wrapText="1"/>
      <protection locked="0"/>
    </xf>
    <xf numFmtId="49" fontId="14" fillId="3" borderId="1" xfId="0" applyNumberFormat="1" applyFont="1" applyFill="1" applyBorder="1" applyAlignment="1">
      <alignment horizontal="center" vertical="center"/>
    </xf>
    <xf numFmtId="0" fontId="14" fillId="3" borderId="1" xfId="0" applyFont="1" applyFill="1" applyBorder="1" applyAlignment="1">
      <alignment horizontal="center" vertical="center" wrapText="1"/>
    </xf>
    <xf numFmtId="165" fontId="13" fillId="3" borderId="1" xfId="0" applyNumberFormat="1" applyFont="1" applyFill="1" applyBorder="1" applyAlignment="1">
      <alignment horizontal="right" vertical="center" wrapText="1"/>
    </xf>
    <xf numFmtId="10" fontId="13" fillId="3" borderId="1" xfId="1" applyNumberFormat="1" applyFont="1" applyFill="1" applyBorder="1" applyAlignment="1" applyProtection="1">
      <alignment horizontal="center" vertical="center" wrapText="1"/>
    </xf>
    <xf numFmtId="10" fontId="13" fillId="3" borderId="1" xfId="1" applyNumberFormat="1" applyFont="1" applyFill="1" applyBorder="1" applyAlignment="1" applyProtection="1">
      <alignment horizontal="left" vertical="center" wrapText="1"/>
      <protection locked="0"/>
    </xf>
    <xf numFmtId="10" fontId="13" fillId="3" borderId="1" xfId="1" applyNumberFormat="1" applyFont="1" applyFill="1" applyBorder="1" applyAlignment="1">
      <alignment horizontal="center" vertical="center" wrapText="1"/>
    </xf>
    <xf numFmtId="10" fontId="16" fillId="3" borderId="1" xfId="1" applyNumberFormat="1" applyFont="1" applyFill="1" applyBorder="1" applyAlignment="1" applyProtection="1">
      <alignment horizontal="left" vertical="center" wrapText="1"/>
      <protection locked="0"/>
    </xf>
    <xf numFmtId="0" fontId="6"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xf>
    <xf numFmtId="10" fontId="7" fillId="0" borderId="2" xfId="1" applyNumberFormat="1" applyFont="1" applyBorder="1" applyAlignment="1" applyProtection="1">
      <alignment horizontal="left" vertical="center" wrapText="1"/>
      <protection locked="0"/>
    </xf>
    <xf numFmtId="10" fontId="7" fillId="0" borderId="3" xfId="1" applyNumberFormat="1" applyFont="1" applyBorder="1" applyAlignment="1" applyProtection="1">
      <alignment horizontal="left" vertical="center" wrapText="1"/>
      <protection locked="0"/>
    </xf>
  </cellXfs>
  <cellStyles count="45">
    <cellStyle name="Millares [0] 2" xfId="11" xr:uid="{45AF118D-D764-48A6-8C45-803A04DA994E}"/>
    <cellStyle name="Millares [0] 2 2" xfId="30" xr:uid="{0AA2BE45-E5A9-4737-8DEF-4B32C798912A}"/>
    <cellStyle name="Millares [0] 3" xfId="7" xr:uid="{C97DE84A-E552-4AC5-9559-62737A81E0A1}"/>
    <cellStyle name="Millares [0] 3 2" xfId="26" xr:uid="{1300EFC6-4560-47D8-AA92-FDBFD97CB0A2}"/>
    <cellStyle name="Millares 10" xfId="21" xr:uid="{CEC19C00-18C6-424A-ABC7-F60384C223B3}"/>
    <cellStyle name="Millares 10 2" xfId="40" xr:uid="{EED4E63D-C2BE-41A6-9861-691B0AA30944}"/>
    <cellStyle name="Millares 11" xfId="22" xr:uid="{5D56818A-F51B-442F-A2CF-48286185FA76}"/>
    <cellStyle name="Millares 11 2" xfId="41" xr:uid="{B52BEA42-5F06-4A19-9B00-0ABB7868B7F0}"/>
    <cellStyle name="Millares 12" xfId="23" xr:uid="{E3621001-7499-4D59-BC7B-7238798715C7}"/>
    <cellStyle name="Millares 12 2" xfId="42" xr:uid="{6C5211D9-E3BC-4136-9378-343FB0C423DF}"/>
    <cellStyle name="Millares 13" xfId="24" xr:uid="{2C331C6C-AE7F-42EE-8400-D1D331E2FB80}"/>
    <cellStyle name="Millares 13 2" xfId="43" xr:uid="{019E2B3D-843A-4FAC-BCAF-21F703A6195D}"/>
    <cellStyle name="Millares 2" xfId="10" xr:uid="{0AE4BCA5-0A16-4137-8767-D7D66CEF57CE}"/>
    <cellStyle name="Millares 2 2" xfId="29" xr:uid="{0ACE05F8-48FE-471A-8838-B31E5B5DADE1}"/>
    <cellStyle name="Millares 3" xfId="15" xr:uid="{6155406D-F3D6-4874-8A58-E0417E106403}"/>
    <cellStyle name="Millares 3 2" xfId="34" xr:uid="{80343AD7-0E93-406A-868B-2BDFC6A71392}"/>
    <cellStyle name="Millares 4" xfId="18" xr:uid="{A44B5C73-3582-4987-911A-B14AF56DC054}"/>
    <cellStyle name="Millares 4 2" xfId="37" xr:uid="{673E767D-E5EF-4041-8A40-EE171DFDD845}"/>
    <cellStyle name="Millares 5" xfId="17" xr:uid="{A46D097D-E018-4B5E-AD48-887B1860E3CA}"/>
    <cellStyle name="Millares 5 2" xfId="36" xr:uid="{03B5BCE4-883B-4CCB-8C0F-625CEF80E9BF}"/>
    <cellStyle name="Millares 6" xfId="20" xr:uid="{3BB9FD0E-8A6F-4C7C-9858-3B0BE2EBDEFD}"/>
    <cellStyle name="Millares 6 2" xfId="39" xr:uid="{74966D1F-1F52-47E9-81DE-D8E1D3AE4328}"/>
    <cellStyle name="Millares 7" xfId="19" xr:uid="{804E7467-1347-4618-9E96-A90DF4C77211}"/>
    <cellStyle name="Millares 7 2" xfId="38" xr:uid="{189F91D8-86B8-4603-ABBF-09E5527579B9}"/>
    <cellStyle name="Millares 8" xfId="14" xr:uid="{4D52E0DE-EEFB-40E0-B6A2-F505CDD5C2E1}"/>
    <cellStyle name="Millares 8 2" xfId="33" xr:uid="{C05AD39F-D443-4914-8BA9-B5F0CE6D6C3E}"/>
    <cellStyle name="Millares 9" xfId="16" xr:uid="{A04B477D-3B3C-4C2C-9961-80CE410CF5BF}"/>
    <cellStyle name="Millares 9 2" xfId="35" xr:uid="{7E6DBF12-8788-492F-A19A-003D938D5D2C}"/>
    <cellStyle name="Normal" xfId="0" builtinId="0"/>
    <cellStyle name="Normal 2" xfId="4" xr:uid="{64CC1CA4-9AB8-41C8-86E8-25BE9AC45E17}"/>
    <cellStyle name="Normal 2 3" xfId="5" xr:uid="{69E13AD9-1694-45CB-8EA9-33EDD24A8502}"/>
    <cellStyle name="Normal 2 8 3 4 2 3 2 2" xfId="8" xr:uid="{5F0EB35C-5AD2-4A6B-94FC-CF1F8D67DCFC}"/>
    <cellStyle name="Normal 2 8 3 4 2 3 2 2 2" xfId="12" xr:uid="{75EC0E02-07A3-4B08-A904-BA0461229827}"/>
    <cellStyle name="Normal 2 8 3 4 2 3 2 2 2 2" xfId="31" xr:uid="{A8A645C3-4250-4FED-919A-94A5E916D476}"/>
    <cellStyle name="Normal 2 8 3 4 2 3 2 2 3" xfId="27" xr:uid="{7D736044-34EA-4686-A455-067AD39A9EFF}"/>
    <cellStyle name="Normal 2 8 3 4 2 3 2 2 4" xfId="9" xr:uid="{CB26E197-44DB-48E4-9FFA-3ED154D07584}"/>
    <cellStyle name="Normal 2 8 3 4 2 3 2 2 4 2" xfId="13" xr:uid="{8D8CE191-3DA2-4D03-9A2F-446A26F0510A}"/>
    <cellStyle name="Normal 2 8 3 4 2 3 2 2 4 2 2" xfId="32" xr:uid="{2A329F4F-70FA-4462-97C2-A64BA9AF76DE}"/>
    <cellStyle name="Normal 2 8 3 4 2 3 2 2 4 3" xfId="28" xr:uid="{1D92342B-C17E-4E33-89E6-6335D88B0D70}"/>
    <cellStyle name="Normal 3" xfId="6" xr:uid="{49F994C4-1956-499A-AD7F-2406B76F0BB6}"/>
    <cellStyle name="Normal 4" xfId="3" xr:uid="{00C27397-E717-4E2D-933F-4A3E6201BE17}"/>
    <cellStyle name="Normal 4 2" xfId="25" xr:uid="{FF75049F-8B06-413B-9245-90307A07DA9C}"/>
    <cellStyle name="Normal 4 3" xfId="44" xr:uid="{04C26A6D-8A97-4E21-87F5-04EF707C1438}"/>
    <cellStyle name="Percent 2" xfId="2" xr:uid="{91C4BC37-63FC-4A97-B07D-D915F6B3027B}"/>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59268</xdr:colOff>
      <xdr:row>0</xdr:row>
      <xdr:rowOff>67733</xdr:rowOff>
    </xdr:from>
    <xdr:to>
      <xdr:col>4</xdr:col>
      <xdr:colOff>1046904</xdr:colOff>
      <xdr:row>3</xdr:row>
      <xdr:rowOff>790</xdr:rowOff>
    </xdr:to>
    <xdr:pic>
      <xdr:nvPicPr>
        <xdr:cNvPr id="3" name="Imagen 2">
          <a:extLst>
            <a:ext uri="{FF2B5EF4-FFF2-40B4-BE49-F238E27FC236}">
              <a16:creationId xmlns:a16="http://schemas.microsoft.com/office/drawing/2014/main" id="{0DC501E1-2529-4749-8C47-82E311F5A6A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215" t="39020" r="14020" b="39019"/>
        <a:stretch/>
      </xdr:blipFill>
      <xdr:spPr>
        <a:xfrm>
          <a:off x="4089401" y="67733"/>
          <a:ext cx="2396066" cy="7420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73EE-4808-48F3-B0A0-474A999C9D2C}">
  <dimension ref="B1:L100"/>
  <sheetViews>
    <sheetView showGridLines="0" tabSelected="1" zoomScale="90" zoomScaleNormal="90" workbookViewId="0">
      <selection activeCell="E90" sqref="E90"/>
    </sheetView>
  </sheetViews>
  <sheetFormatPr baseColWidth="10" defaultColWidth="11.44140625" defaultRowHeight="13.2" outlineLevelRow="1" x14ac:dyDescent="0.25"/>
  <cols>
    <col min="1" max="1" width="3.33203125" style="3" customWidth="1"/>
    <col min="2" max="2" width="11.6640625" style="7" customWidth="1"/>
    <col min="3" max="3" width="43.6640625" style="8" customWidth="1"/>
    <col min="4" max="5" width="20.33203125" style="8" bestFit="1" customWidth="1"/>
    <col min="6" max="6" width="20.33203125" style="8" hidden="1" customWidth="1"/>
    <col min="7" max="7" width="19.33203125" style="8" bestFit="1" customWidth="1"/>
    <col min="8" max="8" width="15.33203125" style="3" customWidth="1"/>
    <col min="9" max="11" width="50.6640625" style="3" customWidth="1"/>
    <col min="12" max="12" width="22.88671875" style="3" customWidth="1"/>
    <col min="13" max="16384" width="11.44140625" style="3"/>
  </cols>
  <sheetData>
    <row r="1" spans="2:12" s="2" customFormat="1" ht="15" x14ac:dyDescent="0.25">
      <c r="B1" s="1"/>
    </row>
    <row r="2" spans="2:12" s="2" customFormat="1" ht="35.700000000000003" customHeight="1" x14ac:dyDescent="0.25">
      <c r="B2" s="32" t="s">
        <v>186</v>
      </c>
      <c r="C2" s="33"/>
      <c r="D2" s="33"/>
      <c r="E2" s="33"/>
      <c r="F2" s="33"/>
      <c r="G2" s="33"/>
      <c r="H2" s="33"/>
    </row>
    <row r="3" spans="2:12" x14ac:dyDescent="0.25">
      <c r="B3" s="34" t="s">
        <v>110</v>
      </c>
      <c r="C3" s="34"/>
      <c r="D3" s="34"/>
      <c r="E3" s="34"/>
      <c r="F3" s="34"/>
      <c r="G3" s="34"/>
      <c r="H3" s="34"/>
    </row>
    <row r="4" spans="2:12" ht="7.5" customHeight="1" thickBot="1" x14ac:dyDescent="0.3">
      <c r="B4" s="4"/>
      <c r="C4" s="5"/>
      <c r="D4" s="6"/>
      <c r="E4" s="6"/>
      <c r="F4" s="6"/>
      <c r="G4" s="6"/>
    </row>
    <row r="5" spans="2:12" ht="43.5" customHeight="1" thickBot="1" x14ac:dyDescent="0.3">
      <c r="B5" s="23" t="s">
        <v>0</v>
      </c>
      <c r="C5" s="23" t="s">
        <v>1</v>
      </c>
      <c r="D5" s="24" t="s">
        <v>183</v>
      </c>
      <c r="E5" s="24" t="s">
        <v>184</v>
      </c>
      <c r="F5" s="24" t="s">
        <v>185</v>
      </c>
      <c r="G5" s="24" t="s">
        <v>2</v>
      </c>
      <c r="H5" s="24" t="s">
        <v>3</v>
      </c>
      <c r="I5" s="24" t="s">
        <v>160</v>
      </c>
      <c r="J5" s="24" t="s">
        <v>171</v>
      </c>
      <c r="K5" s="24" t="s">
        <v>172</v>
      </c>
      <c r="L5" s="24" t="s">
        <v>183</v>
      </c>
    </row>
    <row r="6" spans="2:12" ht="19.5" customHeight="1" thickBot="1" x14ac:dyDescent="0.3">
      <c r="B6" s="25" t="s">
        <v>4</v>
      </c>
      <c r="C6" s="26" t="s">
        <v>5</v>
      </c>
      <c r="D6" s="27">
        <f>SUM(D7:D23)</f>
        <v>3313886095.8799996</v>
      </c>
      <c r="E6" s="27">
        <f>SUM(E7:E23)</f>
        <v>3282511660.9199996</v>
      </c>
      <c r="F6" s="27">
        <f>SUM(F7:F23)</f>
        <v>3273146485.0399995</v>
      </c>
      <c r="G6" s="27">
        <f t="shared" ref="G6" si="0">+D6-E6</f>
        <v>31374434.960000038</v>
      </c>
      <c r="H6" s="28">
        <f t="shared" ref="H6" si="1">+D6/E6-1</f>
        <v>9.5580574270395235E-3</v>
      </c>
      <c r="I6" s="29"/>
      <c r="J6" s="30"/>
      <c r="K6" s="30"/>
      <c r="L6" s="27">
        <f>SUM(L7:L23)</f>
        <v>3313886095.8799996</v>
      </c>
    </row>
    <row r="7" spans="2:12" ht="163.80000000000001" customHeight="1" outlineLevel="1" thickBot="1" x14ac:dyDescent="0.3">
      <c r="B7" s="16" t="s">
        <v>6</v>
      </c>
      <c r="C7" s="17" t="s">
        <v>7</v>
      </c>
      <c r="D7" s="18">
        <v>2113736543.76</v>
      </c>
      <c r="E7" s="18">
        <v>2081186531.76</v>
      </c>
      <c r="F7" s="18">
        <v>2107188564.3599999</v>
      </c>
      <c r="G7" s="18">
        <f>+D7-E7</f>
        <v>32550012</v>
      </c>
      <c r="H7" s="19">
        <f>+D7/E7-1</f>
        <v>1.5640122354853681E-2</v>
      </c>
      <c r="I7" s="20" t="s">
        <v>188</v>
      </c>
      <c r="J7" s="20" t="s">
        <v>201</v>
      </c>
      <c r="K7" s="22" t="s">
        <v>219</v>
      </c>
      <c r="L7" s="18">
        <f>+D7</f>
        <v>2113736543.76</v>
      </c>
    </row>
    <row r="8" spans="2:12" ht="48.6" customHeight="1" outlineLevel="1" thickBot="1" x14ac:dyDescent="0.3">
      <c r="B8" s="16" t="s">
        <v>8</v>
      </c>
      <c r="C8" s="17" t="s">
        <v>9</v>
      </c>
      <c r="D8" s="18">
        <v>4000000</v>
      </c>
      <c r="E8" s="18">
        <v>3500000</v>
      </c>
      <c r="F8" s="18">
        <v>500000</v>
      </c>
      <c r="G8" s="18">
        <f t="shared" ref="G8:G71" si="2">+D8-E8</f>
        <v>500000</v>
      </c>
      <c r="H8" s="19">
        <f t="shared" ref="H8:H71" si="3">+D8/E8-1</f>
        <v>0.14285714285714279</v>
      </c>
      <c r="I8" s="20" t="s">
        <v>187</v>
      </c>
      <c r="J8" s="20"/>
      <c r="K8" s="20"/>
      <c r="L8" s="18">
        <f t="shared" ref="L8:L23" si="4">+D8</f>
        <v>4000000</v>
      </c>
    </row>
    <row r="9" spans="2:12" ht="39" customHeight="1" outlineLevel="1" thickBot="1" x14ac:dyDescent="0.3">
      <c r="B9" s="16" t="s">
        <v>10</v>
      </c>
      <c r="C9" s="17" t="s">
        <v>11</v>
      </c>
      <c r="D9" s="18">
        <v>10600000</v>
      </c>
      <c r="E9" s="18">
        <v>10600000</v>
      </c>
      <c r="F9" s="18">
        <v>10600000</v>
      </c>
      <c r="G9" s="18">
        <f t="shared" si="2"/>
        <v>0</v>
      </c>
      <c r="H9" s="19">
        <f t="shared" si="3"/>
        <v>0</v>
      </c>
      <c r="I9" s="20" t="s">
        <v>166</v>
      </c>
      <c r="J9" s="20"/>
      <c r="K9" s="20"/>
      <c r="L9" s="18">
        <f t="shared" si="4"/>
        <v>10600000</v>
      </c>
    </row>
    <row r="10" spans="2:12" ht="34.799999999999997" outlineLevel="1" thickBot="1" x14ac:dyDescent="0.3">
      <c r="B10" s="16" t="s">
        <v>12</v>
      </c>
      <c r="C10" s="17" t="s">
        <v>13</v>
      </c>
      <c r="D10" s="18">
        <v>105947844.72</v>
      </c>
      <c r="E10" s="18">
        <v>126958311.96000001</v>
      </c>
      <c r="F10" s="18">
        <v>110248791</v>
      </c>
      <c r="G10" s="18">
        <f t="shared" si="2"/>
        <v>-21010467.24000001</v>
      </c>
      <c r="H10" s="19">
        <f t="shared" si="3"/>
        <v>-0.16549107274378105</v>
      </c>
      <c r="I10" s="20" t="s">
        <v>167</v>
      </c>
      <c r="J10" s="20"/>
      <c r="K10" s="20"/>
      <c r="L10" s="18">
        <f t="shared" si="4"/>
        <v>105947844.72</v>
      </c>
    </row>
    <row r="11" spans="2:12" ht="34.799999999999997" outlineLevel="1" thickBot="1" x14ac:dyDescent="0.3">
      <c r="B11" s="16" t="s">
        <v>14</v>
      </c>
      <c r="C11" s="17" t="s">
        <v>15</v>
      </c>
      <c r="D11" s="18">
        <v>48715032</v>
      </c>
      <c r="E11" s="18">
        <v>48715032</v>
      </c>
      <c r="F11" s="18">
        <v>57004885.560000002</v>
      </c>
      <c r="G11" s="18">
        <f t="shared" si="2"/>
        <v>0</v>
      </c>
      <c r="H11" s="19">
        <f t="shared" si="3"/>
        <v>0</v>
      </c>
      <c r="I11" s="20" t="s">
        <v>167</v>
      </c>
      <c r="J11" s="20"/>
      <c r="K11" s="20"/>
      <c r="L11" s="18">
        <f t="shared" si="4"/>
        <v>48715032</v>
      </c>
    </row>
    <row r="12" spans="2:12" ht="34.799999999999997" outlineLevel="1" thickBot="1" x14ac:dyDescent="0.3">
      <c r="B12" s="16" t="s">
        <v>16</v>
      </c>
      <c r="C12" s="17" t="s">
        <v>17</v>
      </c>
      <c r="D12" s="18">
        <v>196786586.16</v>
      </c>
      <c r="E12" s="18">
        <v>194923496.16000003</v>
      </c>
      <c r="F12" s="18">
        <v>194881339.47</v>
      </c>
      <c r="G12" s="18">
        <f t="shared" si="2"/>
        <v>1863089.9999999702</v>
      </c>
      <c r="H12" s="19">
        <f t="shared" si="3"/>
        <v>9.5580575800400247E-3</v>
      </c>
      <c r="I12" s="20" t="s">
        <v>167</v>
      </c>
      <c r="J12" s="20"/>
      <c r="K12" s="20"/>
      <c r="L12" s="18">
        <f t="shared" si="4"/>
        <v>196786586.16</v>
      </c>
    </row>
    <row r="13" spans="2:12" ht="93.6" customHeight="1" outlineLevel="1" thickBot="1" x14ac:dyDescent="0.3">
      <c r="B13" s="16" t="s">
        <v>18</v>
      </c>
      <c r="C13" s="17" t="s">
        <v>19</v>
      </c>
      <c r="D13" s="18">
        <v>39882734.039999999</v>
      </c>
      <c r="E13" s="18">
        <v>26482539</v>
      </c>
      <c r="F13" s="18">
        <v>23989133.98</v>
      </c>
      <c r="G13" s="18">
        <f t="shared" si="2"/>
        <v>13400195.039999999</v>
      </c>
      <c r="H13" s="19">
        <f t="shared" si="3"/>
        <v>0.50600114437667765</v>
      </c>
      <c r="I13" s="20" t="s">
        <v>189</v>
      </c>
      <c r="J13" s="20"/>
      <c r="K13" s="20"/>
      <c r="L13" s="18">
        <f t="shared" si="4"/>
        <v>39882734.039999999</v>
      </c>
    </row>
    <row r="14" spans="2:12" ht="34.799999999999997" outlineLevel="1" thickBot="1" x14ac:dyDescent="0.3">
      <c r="B14" s="16" t="s">
        <v>20</v>
      </c>
      <c r="C14" s="17" t="s">
        <v>21</v>
      </c>
      <c r="D14" s="18">
        <v>38556836.039999999</v>
      </c>
      <c r="E14" s="18">
        <v>41639491.920000002</v>
      </c>
      <c r="F14" s="18">
        <v>29045631.439999998</v>
      </c>
      <c r="G14" s="18">
        <f t="shared" si="2"/>
        <v>-3082655.8800000027</v>
      </c>
      <c r="H14" s="19">
        <f t="shared" si="3"/>
        <v>-7.4032024356170401E-2</v>
      </c>
      <c r="I14" s="20" t="s">
        <v>167</v>
      </c>
      <c r="J14" s="20"/>
      <c r="K14" s="20"/>
      <c r="L14" s="18">
        <f t="shared" si="4"/>
        <v>38556836.039999999</v>
      </c>
    </row>
    <row r="15" spans="2:12" ht="23.4" outlineLevel="1" thickBot="1" x14ac:dyDescent="0.3">
      <c r="B15" s="16" t="s">
        <v>22</v>
      </c>
      <c r="C15" s="17" t="s">
        <v>23</v>
      </c>
      <c r="D15" s="18">
        <v>218433111.95999998</v>
      </c>
      <c r="E15" s="18">
        <v>216365083.79999998</v>
      </c>
      <c r="F15" s="18">
        <v>216318373.22999999</v>
      </c>
      <c r="G15" s="18">
        <f t="shared" si="2"/>
        <v>2068028.1599999964</v>
      </c>
      <c r="H15" s="19">
        <f t="shared" si="3"/>
        <v>9.5580494027935892E-3</v>
      </c>
      <c r="I15" s="20" t="s">
        <v>179</v>
      </c>
      <c r="J15" s="20"/>
      <c r="K15" s="20"/>
      <c r="L15" s="18">
        <f t="shared" si="4"/>
        <v>218433111.95999998</v>
      </c>
    </row>
    <row r="16" spans="2:12" ht="23.4" outlineLevel="1" thickBot="1" x14ac:dyDescent="0.3">
      <c r="B16" s="16" t="s">
        <v>24</v>
      </c>
      <c r="C16" s="17" t="s">
        <v>25</v>
      </c>
      <c r="D16" s="18">
        <v>11807197.920000002</v>
      </c>
      <c r="E16" s="18">
        <v>11695415.039999999</v>
      </c>
      <c r="F16" s="18">
        <v>11692885.060000001</v>
      </c>
      <c r="G16" s="18">
        <f t="shared" si="2"/>
        <v>111782.88000000268</v>
      </c>
      <c r="H16" s="19">
        <f t="shared" si="3"/>
        <v>9.5578378037624034E-3</v>
      </c>
      <c r="I16" s="20" t="s">
        <v>179</v>
      </c>
      <c r="J16" s="20"/>
      <c r="K16" s="20"/>
      <c r="L16" s="18">
        <f t="shared" si="4"/>
        <v>11807197.920000002</v>
      </c>
    </row>
    <row r="17" spans="2:12" ht="23.4" outlineLevel="1" thickBot="1" x14ac:dyDescent="0.3">
      <c r="B17" s="16" t="s">
        <v>26</v>
      </c>
      <c r="C17" s="17" t="s">
        <v>27</v>
      </c>
      <c r="D17" s="18">
        <v>35421590.039999999</v>
      </c>
      <c r="E17" s="18">
        <v>35086233.959999993</v>
      </c>
      <c r="F17" s="18">
        <v>35078655.539999999</v>
      </c>
      <c r="G17" s="18">
        <f t="shared" si="2"/>
        <v>335356.08000000566</v>
      </c>
      <c r="H17" s="19">
        <f t="shared" si="3"/>
        <v>9.5580528928334019E-3</v>
      </c>
      <c r="I17" s="20" t="s">
        <v>179</v>
      </c>
      <c r="J17" s="20"/>
      <c r="K17" s="20"/>
      <c r="L17" s="18">
        <f t="shared" si="4"/>
        <v>35421590.039999999</v>
      </c>
    </row>
    <row r="18" spans="2:12" ht="23.4" outlineLevel="1" thickBot="1" x14ac:dyDescent="0.3">
      <c r="B18" s="16" t="s">
        <v>28</v>
      </c>
      <c r="C18" s="17" t="s">
        <v>29</v>
      </c>
      <c r="D18" s="18">
        <v>118071954.12</v>
      </c>
      <c r="E18" s="18">
        <v>116954099.03999999</v>
      </c>
      <c r="F18" s="18">
        <v>116928849.86</v>
      </c>
      <c r="G18" s="18">
        <f t="shared" si="2"/>
        <v>1117855.0800000131</v>
      </c>
      <c r="H18" s="19">
        <f t="shared" si="3"/>
        <v>9.558066704594026E-3</v>
      </c>
      <c r="I18" s="20" t="s">
        <v>179</v>
      </c>
      <c r="J18" s="20"/>
      <c r="K18" s="20"/>
      <c r="L18" s="18">
        <f t="shared" si="4"/>
        <v>118071954.12</v>
      </c>
    </row>
    <row r="19" spans="2:12" ht="23.4" outlineLevel="1" thickBot="1" x14ac:dyDescent="0.3">
      <c r="B19" s="16" t="s">
        <v>30</v>
      </c>
      <c r="C19" s="17" t="s">
        <v>31</v>
      </c>
      <c r="D19" s="18">
        <v>11807197.920000002</v>
      </c>
      <c r="E19" s="18">
        <v>11695415.039999999</v>
      </c>
      <c r="F19" s="18">
        <v>11692885.060000001</v>
      </c>
      <c r="G19" s="18">
        <f t="shared" si="2"/>
        <v>111782.88000000268</v>
      </c>
      <c r="H19" s="19">
        <f t="shared" si="3"/>
        <v>9.5578378037624034E-3</v>
      </c>
      <c r="I19" s="20" t="s">
        <v>179</v>
      </c>
      <c r="J19" s="20"/>
      <c r="K19" s="20"/>
      <c r="L19" s="18">
        <f t="shared" si="4"/>
        <v>11807197.920000002</v>
      </c>
    </row>
    <row r="20" spans="2:12" ht="34.799999999999997" outlineLevel="1" thickBot="1" x14ac:dyDescent="0.3">
      <c r="B20" s="16" t="s">
        <v>32</v>
      </c>
      <c r="C20" s="17" t="s">
        <v>33</v>
      </c>
      <c r="D20" s="18">
        <v>127990000.07999998</v>
      </c>
      <c r="E20" s="18">
        <v>126778246.20000002</v>
      </c>
      <c r="F20" s="18">
        <v>122775293.00999999</v>
      </c>
      <c r="G20" s="18">
        <f t="shared" si="2"/>
        <v>1211753.8799999654</v>
      </c>
      <c r="H20" s="19">
        <f t="shared" si="3"/>
        <v>9.5580583918817297E-3</v>
      </c>
      <c r="I20" s="20" t="s">
        <v>168</v>
      </c>
      <c r="J20" s="20"/>
      <c r="K20" s="20"/>
      <c r="L20" s="18">
        <f t="shared" si="4"/>
        <v>127990000.07999998</v>
      </c>
    </row>
    <row r="21" spans="2:12" ht="34.799999999999997" outlineLevel="1" thickBot="1" x14ac:dyDescent="0.3">
      <c r="B21" s="16" t="s">
        <v>34</v>
      </c>
      <c r="C21" s="17" t="s">
        <v>35</v>
      </c>
      <c r="D21" s="18">
        <v>70843175.159999996</v>
      </c>
      <c r="E21" s="18">
        <v>70172462.159999996</v>
      </c>
      <c r="F21" s="18">
        <v>65476387.159999996</v>
      </c>
      <c r="G21" s="18">
        <f t="shared" si="2"/>
        <v>670713</v>
      </c>
      <c r="H21" s="19">
        <f t="shared" si="3"/>
        <v>9.5580656478990722E-3</v>
      </c>
      <c r="I21" s="20" t="s">
        <v>168</v>
      </c>
      <c r="J21" s="20"/>
      <c r="K21" s="20"/>
      <c r="L21" s="18">
        <f t="shared" si="4"/>
        <v>70843175.159999996</v>
      </c>
    </row>
    <row r="22" spans="2:12" ht="34.799999999999997" outlineLevel="1" thickBot="1" x14ac:dyDescent="0.3">
      <c r="B22" s="16" t="s">
        <v>36</v>
      </c>
      <c r="C22" s="17" t="s">
        <v>37</v>
      </c>
      <c r="D22" s="18">
        <v>35421590.039999999</v>
      </c>
      <c r="E22" s="18">
        <v>35086233.959999993</v>
      </c>
      <c r="F22" s="18">
        <v>35078655.660000004</v>
      </c>
      <c r="G22" s="18">
        <f t="shared" si="2"/>
        <v>335356.08000000566</v>
      </c>
      <c r="H22" s="19">
        <f t="shared" si="3"/>
        <v>9.5580528928334019E-3</v>
      </c>
      <c r="I22" s="20" t="s">
        <v>168</v>
      </c>
      <c r="J22" s="20"/>
      <c r="K22" s="20"/>
      <c r="L22" s="18">
        <f t="shared" si="4"/>
        <v>35421590.039999999</v>
      </c>
    </row>
    <row r="23" spans="2:12" ht="34.799999999999997" outlineLevel="1" thickBot="1" x14ac:dyDescent="0.3">
      <c r="B23" s="16" t="s">
        <v>38</v>
      </c>
      <c r="C23" s="17" t="s">
        <v>39</v>
      </c>
      <c r="D23" s="18">
        <v>125864701.91999999</v>
      </c>
      <c r="E23" s="18">
        <v>124673068.91999999</v>
      </c>
      <c r="F23" s="18">
        <v>124646154.65000001</v>
      </c>
      <c r="G23" s="18">
        <f t="shared" si="2"/>
        <v>1191633</v>
      </c>
      <c r="H23" s="19">
        <f t="shared" si="3"/>
        <v>9.5580626218854103E-3</v>
      </c>
      <c r="I23" s="20" t="s">
        <v>168</v>
      </c>
      <c r="J23" s="20"/>
      <c r="K23" s="20"/>
      <c r="L23" s="18">
        <f t="shared" si="4"/>
        <v>125864701.91999999</v>
      </c>
    </row>
    <row r="24" spans="2:12" ht="19.5" customHeight="1" thickBot="1" x14ac:dyDescent="0.3">
      <c r="B24" s="25">
        <v>1</v>
      </c>
      <c r="C24" s="26" t="s">
        <v>40</v>
      </c>
      <c r="D24" s="27">
        <f>SUM(D25:D55)</f>
        <v>2511845706.2500005</v>
      </c>
      <c r="E24" s="27">
        <f>SUM(E25:E55)</f>
        <v>2396692551.9400001</v>
      </c>
      <c r="F24" s="27">
        <f>SUM(F25:F55)</f>
        <v>2202038289.3899999</v>
      </c>
      <c r="G24" s="27">
        <f t="shared" si="2"/>
        <v>115153154.31000042</v>
      </c>
      <c r="H24" s="28">
        <f t="shared" si="3"/>
        <v>4.8046694273234936E-2</v>
      </c>
      <c r="I24" s="29"/>
      <c r="J24" s="29"/>
      <c r="K24" s="29"/>
      <c r="L24" s="27">
        <f>SUM(L25:L55)</f>
        <v>2511845706.2500005</v>
      </c>
    </row>
    <row r="25" spans="2:12" ht="69" outlineLevel="1" thickBot="1" x14ac:dyDescent="0.3">
      <c r="B25" s="16" t="s">
        <v>120</v>
      </c>
      <c r="C25" s="17" t="s">
        <v>121</v>
      </c>
      <c r="D25" s="18">
        <v>4480000</v>
      </c>
      <c r="E25" s="18">
        <v>3720500</v>
      </c>
      <c r="F25" s="18">
        <v>0</v>
      </c>
      <c r="G25" s="18">
        <f t="shared" si="2"/>
        <v>759500</v>
      </c>
      <c r="H25" s="19">
        <f t="shared" si="3"/>
        <v>0.20413922859830658</v>
      </c>
      <c r="I25" s="20" t="s">
        <v>177</v>
      </c>
      <c r="J25" s="20"/>
      <c r="K25" s="20"/>
      <c r="L25" s="18">
        <f>+D25</f>
        <v>4480000</v>
      </c>
    </row>
    <row r="26" spans="2:12" ht="13.8" outlineLevel="1" thickBot="1" x14ac:dyDescent="0.3">
      <c r="B26" s="16" t="s">
        <v>41</v>
      </c>
      <c r="C26" s="17" t="s">
        <v>42</v>
      </c>
      <c r="D26" s="18">
        <v>300000</v>
      </c>
      <c r="E26" s="18">
        <v>300000</v>
      </c>
      <c r="F26" s="18">
        <v>80000</v>
      </c>
      <c r="G26" s="18">
        <f t="shared" si="2"/>
        <v>0</v>
      </c>
      <c r="H26" s="19">
        <f t="shared" si="3"/>
        <v>0</v>
      </c>
      <c r="I26" s="20"/>
      <c r="J26" s="20"/>
      <c r="K26" s="20"/>
      <c r="L26" s="18">
        <f t="shared" ref="L26:L54" si="5">+D26</f>
        <v>300000</v>
      </c>
    </row>
    <row r="27" spans="2:12" ht="13.8" outlineLevel="1" thickBot="1" x14ac:dyDescent="0.3">
      <c r="B27" s="16" t="s">
        <v>122</v>
      </c>
      <c r="C27" s="17" t="s">
        <v>123</v>
      </c>
      <c r="D27" s="18">
        <v>3000000</v>
      </c>
      <c r="E27" s="18">
        <v>3000000</v>
      </c>
      <c r="F27" s="18">
        <v>4800000</v>
      </c>
      <c r="G27" s="18">
        <f t="shared" si="2"/>
        <v>0</v>
      </c>
      <c r="H27" s="19">
        <f t="shared" si="3"/>
        <v>0</v>
      </c>
      <c r="I27" s="20"/>
      <c r="J27" s="20"/>
      <c r="K27" s="20"/>
      <c r="L27" s="18">
        <f t="shared" si="5"/>
        <v>3000000</v>
      </c>
    </row>
    <row r="28" spans="2:12" ht="13.8" hidden="1" outlineLevel="1" thickBot="1" x14ac:dyDescent="0.3">
      <c r="B28" s="16" t="s">
        <v>111</v>
      </c>
      <c r="C28" s="17" t="s">
        <v>112</v>
      </c>
      <c r="D28" s="18">
        <v>0</v>
      </c>
      <c r="E28" s="18">
        <v>0</v>
      </c>
      <c r="F28" s="18">
        <v>0</v>
      </c>
      <c r="G28" s="18">
        <f t="shared" si="2"/>
        <v>0</v>
      </c>
      <c r="H28" s="19" t="e">
        <f t="shared" si="3"/>
        <v>#DIV/0!</v>
      </c>
      <c r="I28" s="20"/>
      <c r="J28" s="20"/>
      <c r="K28" s="20"/>
      <c r="L28" s="18">
        <f t="shared" si="5"/>
        <v>0</v>
      </c>
    </row>
    <row r="29" spans="2:12" ht="90.6" customHeight="1" outlineLevel="1" thickBot="1" x14ac:dyDescent="0.3">
      <c r="B29" s="16" t="s">
        <v>43</v>
      </c>
      <c r="C29" s="17" t="s">
        <v>44</v>
      </c>
      <c r="D29" s="18">
        <v>68000000</v>
      </c>
      <c r="E29" s="18">
        <v>47000000</v>
      </c>
      <c r="F29" s="18">
        <v>36000000</v>
      </c>
      <c r="G29" s="18">
        <f t="shared" si="2"/>
        <v>21000000</v>
      </c>
      <c r="H29" s="19">
        <f t="shared" si="3"/>
        <v>0.44680851063829796</v>
      </c>
      <c r="I29" s="21" t="s">
        <v>208</v>
      </c>
      <c r="J29" s="20" t="s">
        <v>203</v>
      </c>
      <c r="K29" s="20" t="s">
        <v>213</v>
      </c>
      <c r="L29" s="18">
        <f t="shared" si="5"/>
        <v>68000000</v>
      </c>
    </row>
    <row r="30" spans="2:12" ht="13.8" outlineLevel="1" thickBot="1" x14ac:dyDescent="0.3">
      <c r="B30" s="16" t="s">
        <v>173</v>
      </c>
      <c r="C30" s="17" t="s">
        <v>174</v>
      </c>
      <c r="D30" s="18">
        <v>2500000</v>
      </c>
      <c r="E30" s="18">
        <v>2500000</v>
      </c>
      <c r="F30" s="18"/>
      <c r="G30" s="18">
        <f t="shared" si="2"/>
        <v>0</v>
      </c>
      <c r="H30" s="19">
        <f t="shared" si="3"/>
        <v>0</v>
      </c>
      <c r="I30" s="21"/>
      <c r="J30" s="20"/>
      <c r="K30" s="20"/>
      <c r="L30" s="18">
        <f t="shared" si="5"/>
        <v>2500000</v>
      </c>
    </row>
    <row r="31" spans="2:12" ht="34.799999999999997" outlineLevel="1" thickBot="1" x14ac:dyDescent="0.3">
      <c r="B31" s="16" t="s">
        <v>113</v>
      </c>
      <c r="C31" s="17" t="s">
        <v>114</v>
      </c>
      <c r="D31" s="18">
        <v>1100000</v>
      </c>
      <c r="E31" s="18">
        <v>750000</v>
      </c>
      <c r="F31" s="18">
        <v>500000</v>
      </c>
      <c r="G31" s="18">
        <f t="shared" si="2"/>
        <v>350000</v>
      </c>
      <c r="H31" s="19">
        <f t="shared" si="3"/>
        <v>0.46666666666666656</v>
      </c>
      <c r="I31" s="20" t="s">
        <v>209</v>
      </c>
      <c r="J31" s="20"/>
      <c r="K31" s="20"/>
      <c r="L31" s="18">
        <f t="shared" si="5"/>
        <v>1100000</v>
      </c>
    </row>
    <row r="32" spans="2:12" ht="178.2" customHeight="1" outlineLevel="1" thickBot="1" x14ac:dyDescent="0.3">
      <c r="B32" s="16" t="s">
        <v>45</v>
      </c>
      <c r="C32" s="17" t="s">
        <v>46</v>
      </c>
      <c r="D32" s="18">
        <v>69185200</v>
      </c>
      <c r="E32" s="18">
        <v>28727700</v>
      </c>
      <c r="F32" s="18">
        <v>37366000</v>
      </c>
      <c r="G32" s="18">
        <f t="shared" si="2"/>
        <v>40457500</v>
      </c>
      <c r="H32" s="19">
        <f t="shared" si="3"/>
        <v>1.4083097498233412</v>
      </c>
      <c r="I32" s="20" t="s">
        <v>210</v>
      </c>
      <c r="J32" s="20" t="s">
        <v>203</v>
      </c>
      <c r="K32" s="20" t="s">
        <v>217</v>
      </c>
      <c r="L32" s="18">
        <f t="shared" si="5"/>
        <v>69185200</v>
      </c>
    </row>
    <row r="33" spans="2:12" ht="46.2" outlineLevel="1" thickBot="1" x14ac:dyDescent="0.3">
      <c r="B33" s="16" t="s">
        <v>124</v>
      </c>
      <c r="C33" s="17" t="s">
        <v>125</v>
      </c>
      <c r="D33" s="18">
        <v>110000</v>
      </c>
      <c r="E33" s="18">
        <v>100000</v>
      </c>
      <c r="F33" s="18">
        <v>1200000</v>
      </c>
      <c r="G33" s="18">
        <f t="shared" si="2"/>
        <v>10000</v>
      </c>
      <c r="H33" s="19">
        <f t="shared" si="3"/>
        <v>0.10000000000000009</v>
      </c>
      <c r="I33" s="20" t="s">
        <v>190</v>
      </c>
      <c r="J33" s="20"/>
      <c r="K33" s="20"/>
      <c r="L33" s="18">
        <f t="shared" si="5"/>
        <v>110000</v>
      </c>
    </row>
    <row r="34" spans="2:12" ht="112.2" customHeight="1" outlineLevel="1" thickBot="1" x14ac:dyDescent="0.3">
      <c r="B34" s="16" t="s">
        <v>115</v>
      </c>
      <c r="C34" s="17" t="s">
        <v>116</v>
      </c>
      <c r="D34" s="18">
        <v>33000000</v>
      </c>
      <c r="E34" s="18">
        <v>20000000</v>
      </c>
      <c r="F34" s="18">
        <v>5000000</v>
      </c>
      <c r="G34" s="18">
        <f t="shared" si="2"/>
        <v>13000000</v>
      </c>
      <c r="H34" s="19">
        <f t="shared" si="3"/>
        <v>0.64999999999999991</v>
      </c>
      <c r="I34" s="20" t="s">
        <v>211</v>
      </c>
      <c r="J34" s="20" t="s">
        <v>203</v>
      </c>
      <c r="K34" s="20" t="s">
        <v>214</v>
      </c>
      <c r="L34" s="18">
        <f t="shared" si="5"/>
        <v>33000000</v>
      </c>
    </row>
    <row r="35" spans="2:12" ht="13.8" hidden="1" outlineLevel="1" thickBot="1" x14ac:dyDescent="0.3">
      <c r="B35" s="16" t="s">
        <v>126</v>
      </c>
      <c r="C35" s="17" t="s">
        <v>127</v>
      </c>
      <c r="D35" s="18">
        <v>0</v>
      </c>
      <c r="E35" s="18">
        <v>0</v>
      </c>
      <c r="F35" s="18">
        <v>65944773.5</v>
      </c>
      <c r="G35" s="18">
        <f t="shared" si="2"/>
        <v>0</v>
      </c>
      <c r="H35" s="19" t="e">
        <f t="shared" si="3"/>
        <v>#DIV/0!</v>
      </c>
      <c r="I35" s="20"/>
      <c r="J35" s="20"/>
      <c r="K35" s="20"/>
      <c r="L35" s="18">
        <f t="shared" si="5"/>
        <v>0</v>
      </c>
    </row>
    <row r="36" spans="2:12" ht="217.8" outlineLevel="1" thickBot="1" x14ac:dyDescent="0.3">
      <c r="B36" s="16" t="s">
        <v>47</v>
      </c>
      <c r="C36" s="17" t="s">
        <v>48</v>
      </c>
      <c r="D36" s="18">
        <v>176800000</v>
      </c>
      <c r="E36" s="18">
        <v>147645000</v>
      </c>
      <c r="F36" s="18">
        <v>45955000</v>
      </c>
      <c r="G36" s="18">
        <f t="shared" si="2"/>
        <v>29155000</v>
      </c>
      <c r="H36" s="19">
        <f t="shared" si="3"/>
        <v>0.19746689694876229</v>
      </c>
      <c r="I36" s="20" t="s">
        <v>212</v>
      </c>
      <c r="J36" s="35" t="s">
        <v>204</v>
      </c>
      <c r="K36" s="22" t="s">
        <v>205</v>
      </c>
      <c r="L36" s="18">
        <f t="shared" si="5"/>
        <v>176800000</v>
      </c>
    </row>
    <row r="37" spans="2:12" ht="252.6" customHeight="1" outlineLevel="1" thickBot="1" x14ac:dyDescent="0.3">
      <c r="B37" s="16" t="s">
        <v>47</v>
      </c>
      <c r="C37" s="17" t="s">
        <v>128</v>
      </c>
      <c r="D37" s="18">
        <v>493584687.67000002</v>
      </c>
      <c r="E37" s="18">
        <v>514039256</v>
      </c>
      <c r="F37" s="18">
        <v>373097172</v>
      </c>
      <c r="G37" s="18">
        <f t="shared" si="2"/>
        <v>-20454568.329999983</v>
      </c>
      <c r="H37" s="19">
        <f t="shared" si="3"/>
        <v>-3.9791840975662685E-2</v>
      </c>
      <c r="I37" s="21" t="s">
        <v>191</v>
      </c>
      <c r="J37" s="36"/>
      <c r="K37" s="22" t="s">
        <v>206</v>
      </c>
      <c r="L37" s="18">
        <f t="shared" si="5"/>
        <v>493584687.67000002</v>
      </c>
    </row>
    <row r="38" spans="2:12" ht="183" customHeight="1" outlineLevel="1" thickBot="1" x14ac:dyDescent="0.3">
      <c r="B38" s="16" t="s">
        <v>129</v>
      </c>
      <c r="C38" s="17" t="s">
        <v>130</v>
      </c>
      <c r="D38" s="18">
        <v>992772887.34000003</v>
      </c>
      <c r="E38" s="18">
        <v>951480919</v>
      </c>
      <c r="F38" s="18">
        <v>1002150000</v>
      </c>
      <c r="G38" s="18">
        <f t="shared" si="2"/>
        <v>41291968.340000033</v>
      </c>
      <c r="H38" s="19">
        <f t="shared" si="3"/>
        <v>4.3397578990231001E-2</v>
      </c>
      <c r="I38" s="20" t="s">
        <v>192</v>
      </c>
      <c r="J38" s="20" t="s">
        <v>202</v>
      </c>
      <c r="K38" s="22" t="s">
        <v>207</v>
      </c>
      <c r="L38" s="18">
        <f t="shared" si="5"/>
        <v>992772887.34000003</v>
      </c>
    </row>
    <row r="39" spans="2:12" ht="13.8" outlineLevel="1" thickBot="1" x14ac:dyDescent="0.3">
      <c r="B39" s="16" t="s">
        <v>131</v>
      </c>
      <c r="C39" s="17" t="s">
        <v>132</v>
      </c>
      <c r="D39" s="18">
        <v>5500000</v>
      </c>
      <c r="E39" s="18">
        <v>5500000</v>
      </c>
      <c r="F39" s="18">
        <v>2400000</v>
      </c>
      <c r="G39" s="18">
        <f t="shared" si="2"/>
        <v>0</v>
      </c>
      <c r="H39" s="19">
        <f t="shared" si="3"/>
        <v>0</v>
      </c>
      <c r="I39" s="20"/>
      <c r="J39" s="20"/>
      <c r="K39" s="22"/>
      <c r="L39" s="18">
        <f t="shared" si="5"/>
        <v>5500000</v>
      </c>
    </row>
    <row r="40" spans="2:12" ht="31.8" customHeight="1" outlineLevel="1" thickBot="1" x14ac:dyDescent="0.3">
      <c r="B40" s="16" t="s">
        <v>49</v>
      </c>
      <c r="C40" s="17" t="s">
        <v>50</v>
      </c>
      <c r="D40" s="18">
        <v>511689221.61000001</v>
      </c>
      <c r="E40" s="18">
        <v>517688252</v>
      </c>
      <c r="F40" s="18">
        <v>527974419</v>
      </c>
      <c r="G40" s="18">
        <f t="shared" si="2"/>
        <v>-5999030.3899999857</v>
      </c>
      <c r="H40" s="19">
        <f t="shared" si="3"/>
        <v>-1.1588113824920199E-2</v>
      </c>
      <c r="I40" s="20" t="s">
        <v>193</v>
      </c>
      <c r="J40" s="20"/>
      <c r="K40" s="20"/>
      <c r="L40" s="18">
        <f t="shared" si="5"/>
        <v>511689221.61000001</v>
      </c>
    </row>
    <row r="41" spans="2:12" ht="13.8" outlineLevel="1" thickBot="1" x14ac:dyDescent="0.3">
      <c r="B41" s="16" t="s">
        <v>51</v>
      </c>
      <c r="C41" s="17" t="s">
        <v>52</v>
      </c>
      <c r="D41" s="18">
        <v>4000000</v>
      </c>
      <c r="E41" s="18">
        <v>4000000</v>
      </c>
      <c r="F41" s="18">
        <v>5100000</v>
      </c>
      <c r="G41" s="18">
        <f t="shared" si="2"/>
        <v>0</v>
      </c>
      <c r="H41" s="19">
        <f t="shared" si="3"/>
        <v>0</v>
      </c>
      <c r="I41" s="20"/>
      <c r="J41" s="20"/>
      <c r="K41" s="20"/>
      <c r="L41" s="18">
        <f t="shared" si="5"/>
        <v>4000000</v>
      </c>
    </row>
    <row r="42" spans="2:12" ht="13.8" outlineLevel="1" thickBot="1" x14ac:dyDescent="0.3">
      <c r="B42" s="16" t="s">
        <v>53</v>
      </c>
      <c r="C42" s="17" t="s">
        <v>54</v>
      </c>
      <c r="D42" s="18">
        <v>600000</v>
      </c>
      <c r="E42" s="18">
        <v>600000</v>
      </c>
      <c r="F42" s="18">
        <v>550000</v>
      </c>
      <c r="G42" s="18">
        <f t="shared" si="2"/>
        <v>0</v>
      </c>
      <c r="H42" s="19">
        <f t="shared" si="3"/>
        <v>0</v>
      </c>
      <c r="I42" s="20"/>
      <c r="J42" s="20"/>
      <c r="K42" s="20"/>
      <c r="L42" s="18">
        <f t="shared" si="5"/>
        <v>600000</v>
      </c>
    </row>
    <row r="43" spans="2:12" ht="13.8" outlineLevel="1" thickBot="1" x14ac:dyDescent="0.3">
      <c r="B43" s="16" t="s">
        <v>55</v>
      </c>
      <c r="C43" s="17" t="s">
        <v>56</v>
      </c>
      <c r="D43" s="18">
        <v>6500000</v>
      </c>
      <c r="E43" s="18">
        <v>6500000</v>
      </c>
      <c r="F43" s="18">
        <v>6000000</v>
      </c>
      <c r="G43" s="18">
        <f t="shared" si="2"/>
        <v>0</v>
      </c>
      <c r="H43" s="19">
        <f t="shared" si="3"/>
        <v>0</v>
      </c>
      <c r="I43" s="21"/>
      <c r="J43" s="21"/>
      <c r="K43" s="21"/>
      <c r="L43" s="18">
        <f t="shared" si="5"/>
        <v>6500000</v>
      </c>
    </row>
    <row r="44" spans="2:12" ht="13.8" outlineLevel="1" thickBot="1" x14ac:dyDescent="0.3">
      <c r="B44" s="16" t="s">
        <v>57</v>
      </c>
      <c r="C44" s="17" t="s">
        <v>58</v>
      </c>
      <c r="D44" s="18">
        <v>6500000</v>
      </c>
      <c r="E44" s="18">
        <v>6500000</v>
      </c>
      <c r="F44" s="18">
        <v>5800000</v>
      </c>
      <c r="G44" s="18">
        <f t="shared" si="2"/>
        <v>0</v>
      </c>
      <c r="H44" s="19">
        <f t="shared" si="3"/>
        <v>0</v>
      </c>
      <c r="I44" s="21"/>
      <c r="J44" s="21"/>
      <c r="K44" s="21"/>
      <c r="L44" s="18">
        <f t="shared" si="5"/>
        <v>6500000</v>
      </c>
    </row>
    <row r="45" spans="2:12" ht="13.8" hidden="1" outlineLevel="1" thickBot="1" x14ac:dyDescent="0.3">
      <c r="B45" s="16" t="s">
        <v>133</v>
      </c>
      <c r="C45" s="17" t="s">
        <v>134</v>
      </c>
      <c r="D45" s="18">
        <v>0</v>
      </c>
      <c r="E45" s="18">
        <v>0</v>
      </c>
      <c r="F45" s="18">
        <v>240000</v>
      </c>
      <c r="G45" s="18">
        <f t="shared" si="2"/>
        <v>0</v>
      </c>
      <c r="H45" s="19" t="e">
        <f t="shared" si="3"/>
        <v>#DIV/0!</v>
      </c>
      <c r="I45" s="20"/>
      <c r="J45" s="20"/>
      <c r="K45" s="20"/>
      <c r="L45" s="18">
        <f t="shared" si="5"/>
        <v>0</v>
      </c>
    </row>
    <row r="46" spans="2:12" ht="46.2" outlineLevel="1" thickBot="1" x14ac:dyDescent="0.3">
      <c r="B46" s="16" t="s">
        <v>59</v>
      </c>
      <c r="C46" s="17" t="s">
        <v>60</v>
      </c>
      <c r="D46" s="18">
        <v>119123709.63</v>
      </c>
      <c r="E46" s="18">
        <v>115540924.94</v>
      </c>
      <c r="F46" s="18">
        <v>77540924.890000001</v>
      </c>
      <c r="G46" s="18">
        <f t="shared" si="2"/>
        <v>3582784.6899999976</v>
      </c>
      <c r="H46" s="19">
        <f t="shared" si="3"/>
        <v>3.1008793566959181E-2</v>
      </c>
      <c r="I46" s="20" t="s">
        <v>194</v>
      </c>
      <c r="J46" s="20"/>
      <c r="K46" s="20"/>
      <c r="L46" s="18">
        <f t="shared" si="5"/>
        <v>119123709.63</v>
      </c>
    </row>
    <row r="47" spans="2:12" ht="34.799999999999997" outlineLevel="1" thickBot="1" x14ac:dyDescent="0.3">
      <c r="B47" s="16" t="s">
        <v>135</v>
      </c>
      <c r="C47" s="17" t="s">
        <v>136</v>
      </c>
      <c r="D47" s="18">
        <v>10500000</v>
      </c>
      <c r="E47" s="18">
        <v>18500000</v>
      </c>
      <c r="F47" s="18">
        <v>1000000</v>
      </c>
      <c r="G47" s="18">
        <f t="shared" si="2"/>
        <v>-8000000</v>
      </c>
      <c r="H47" s="19">
        <f t="shared" si="3"/>
        <v>-0.43243243243243246</v>
      </c>
      <c r="I47" s="20" t="s">
        <v>180</v>
      </c>
      <c r="J47" s="20"/>
      <c r="K47" s="20"/>
      <c r="L47" s="18">
        <f t="shared" si="5"/>
        <v>10500000</v>
      </c>
    </row>
    <row r="48" spans="2:12" ht="23.4" hidden="1" outlineLevel="1" thickBot="1" x14ac:dyDescent="0.3">
      <c r="B48" s="16" t="s">
        <v>137</v>
      </c>
      <c r="C48" s="17" t="s">
        <v>138</v>
      </c>
      <c r="D48" s="18">
        <v>0</v>
      </c>
      <c r="E48" s="18">
        <v>0</v>
      </c>
      <c r="F48" s="18">
        <v>540000</v>
      </c>
      <c r="G48" s="18">
        <f t="shared" si="2"/>
        <v>0</v>
      </c>
      <c r="H48" s="19" t="e">
        <f t="shared" si="3"/>
        <v>#DIV/0!</v>
      </c>
      <c r="I48" s="20" t="s">
        <v>161</v>
      </c>
      <c r="J48" s="20"/>
      <c r="K48" s="20"/>
      <c r="L48" s="18">
        <f t="shared" si="5"/>
        <v>0</v>
      </c>
    </row>
    <row r="49" spans="2:12" ht="13.8" hidden="1" outlineLevel="1" thickBot="1" x14ac:dyDescent="0.3">
      <c r="B49" s="16" t="s">
        <v>139</v>
      </c>
      <c r="C49" s="17" t="s">
        <v>140</v>
      </c>
      <c r="D49" s="18">
        <v>0</v>
      </c>
      <c r="E49" s="18">
        <v>0</v>
      </c>
      <c r="F49" s="18">
        <v>0</v>
      </c>
      <c r="G49" s="18">
        <f t="shared" si="2"/>
        <v>0</v>
      </c>
      <c r="H49" s="19" t="e">
        <f t="shared" si="3"/>
        <v>#DIV/0!</v>
      </c>
      <c r="I49" s="20"/>
      <c r="J49" s="20"/>
      <c r="K49" s="20"/>
      <c r="L49" s="18">
        <f t="shared" si="5"/>
        <v>0</v>
      </c>
    </row>
    <row r="50" spans="2:12" ht="13.8" outlineLevel="1" thickBot="1" x14ac:dyDescent="0.3">
      <c r="B50" s="16" t="s">
        <v>61</v>
      </c>
      <c r="C50" s="17" t="s">
        <v>62</v>
      </c>
      <c r="D50" s="18">
        <v>500000</v>
      </c>
      <c r="E50" s="18">
        <v>500000</v>
      </c>
      <c r="F50" s="18">
        <v>600000</v>
      </c>
      <c r="G50" s="18">
        <f t="shared" si="2"/>
        <v>0</v>
      </c>
      <c r="H50" s="19">
        <f t="shared" si="3"/>
        <v>0</v>
      </c>
      <c r="I50" s="20"/>
      <c r="J50" s="20"/>
      <c r="K50" s="20"/>
      <c r="L50" s="18">
        <f t="shared" si="5"/>
        <v>500000</v>
      </c>
    </row>
    <row r="51" spans="2:12" ht="13.8" outlineLevel="1" thickBot="1" x14ac:dyDescent="0.3">
      <c r="B51" s="16" t="s">
        <v>63</v>
      </c>
      <c r="C51" s="17" t="s">
        <v>64</v>
      </c>
      <c r="D51" s="18">
        <v>1000000</v>
      </c>
      <c r="E51" s="18">
        <v>1000000</v>
      </c>
      <c r="F51" s="18">
        <v>1000000</v>
      </c>
      <c r="G51" s="18">
        <f t="shared" si="2"/>
        <v>0</v>
      </c>
      <c r="H51" s="19">
        <f t="shared" si="3"/>
        <v>0</v>
      </c>
      <c r="I51" s="20"/>
      <c r="J51" s="20"/>
      <c r="K51" s="20"/>
      <c r="L51" s="18">
        <f t="shared" si="5"/>
        <v>1000000</v>
      </c>
    </row>
    <row r="52" spans="2:12" ht="13.8" hidden="1" outlineLevel="1" thickBot="1" x14ac:dyDescent="0.3">
      <c r="B52" s="16" t="s">
        <v>141</v>
      </c>
      <c r="C52" s="17" t="s">
        <v>142</v>
      </c>
      <c r="D52" s="18">
        <v>0</v>
      </c>
      <c r="E52" s="18">
        <v>0</v>
      </c>
      <c r="F52" s="18">
        <v>0</v>
      </c>
      <c r="G52" s="18">
        <f t="shared" si="2"/>
        <v>0</v>
      </c>
      <c r="H52" s="19" t="e">
        <f t="shared" si="3"/>
        <v>#DIV/0!</v>
      </c>
      <c r="I52" s="20"/>
      <c r="J52" s="20"/>
      <c r="K52" s="20"/>
      <c r="L52" s="18">
        <f t="shared" si="5"/>
        <v>0</v>
      </c>
    </row>
    <row r="53" spans="2:12" ht="13.8" outlineLevel="1" thickBot="1" x14ac:dyDescent="0.3">
      <c r="B53" s="16" t="s">
        <v>65</v>
      </c>
      <c r="C53" s="17" t="s">
        <v>66</v>
      </c>
      <c r="D53" s="18">
        <v>1000000</v>
      </c>
      <c r="E53" s="18">
        <v>1000000</v>
      </c>
      <c r="F53" s="18">
        <v>1100000</v>
      </c>
      <c r="G53" s="18">
        <f t="shared" si="2"/>
        <v>0</v>
      </c>
      <c r="H53" s="19">
        <f t="shared" si="3"/>
        <v>0</v>
      </c>
      <c r="I53" s="20"/>
      <c r="J53" s="20"/>
      <c r="K53" s="20"/>
      <c r="L53" s="18">
        <f t="shared" si="5"/>
        <v>1000000</v>
      </c>
    </row>
    <row r="54" spans="2:12" ht="13.8" outlineLevel="1" thickBot="1" x14ac:dyDescent="0.3">
      <c r="B54" s="16" t="s">
        <v>67</v>
      </c>
      <c r="C54" s="17" t="s">
        <v>68</v>
      </c>
      <c r="D54" s="18">
        <v>100000</v>
      </c>
      <c r="E54" s="18">
        <v>100000</v>
      </c>
      <c r="F54" s="18">
        <v>100000</v>
      </c>
      <c r="G54" s="18">
        <f t="shared" si="2"/>
        <v>0</v>
      </c>
      <c r="H54" s="19">
        <f t="shared" si="3"/>
        <v>0</v>
      </c>
      <c r="I54" s="20"/>
      <c r="J54" s="20"/>
      <c r="K54" s="20"/>
      <c r="L54" s="18">
        <f t="shared" si="5"/>
        <v>100000</v>
      </c>
    </row>
    <row r="55" spans="2:12" ht="19.5" hidden="1" customHeight="1" outlineLevel="1" thickTop="1" thickBot="1" x14ac:dyDescent="0.3">
      <c r="B55" s="16" t="s">
        <v>69</v>
      </c>
      <c r="C55" s="17" t="s">
        <v>70</v>
      </c>
      <c r="D55" s="18">
        <v>0</v>
      </c>
      <c r="E55" s="18">
        <v>0</v>
      </c>
      <c r="F55" s="18">
        <v>0</v>
      </c>
      <c r="G55" s="18">
        <f t="shared" si="2"/>
        <v>0</v>
      </c>
      <c r="H55" s="19" t="e">
        <f t="shared" si="3"/>
        <v>#DIV/0!</v>
      </c>
      <c r="I55" s="20"/>
      <c r="J55" s="20"/>
      <c r="K55" s="20"/>
      <c r="L55" s="18">
        <v>0</v>
      </c>
    </row>
    <row r="56" spans="2:12" ht="19.5" customHeight="1" thickBot="1" x14ac:dyDescent="0.3">
      <c r="B56" s="25">
        <v>2</v>
      </c>
      <c r="C56" s="26" t="s">
        <v>71</v>
      </c>
      <c r="D56" s="27">
        <f>SUM(D57:D71)</f>
        <v>6710500</v>
      </c>
      <c r="E56" s="27">
        <f>SUM(E57:E71)</f>
        <v>7785500</v>
      </c>
      <c r="F56" s="27">
        <f t="shared" ref="F56" si="6">SUM(F57:F71)</f>
        <v>7660000</v>
      </c>
      <c r="G56" s="27">
        <f t="shared" si="2"/>
        <v>-1075000</v>
      </c>
      <c r="H56" s="28">
        <f t="shared" si="3"/>
        <v>-0.13807719478517755</v>
      </c>
      <c r="I56" s="29"/>
      <c r="J56" s="29"/>
      <c r="K56" s="29"/>
      <c r="L56" s="27">
        <f>SUM(L57:L71)</f>
        <v>6710500</v>
      </c>
    </row>
    <row r="57" spans="2:12" ht="13.8" hidden="1" outlineLevel="1" thickBot="1" x14ac:dyDescent="0.3">
      <c r="B57" s="16" t="s">
        <v>143</v>
      </c>
      <c r="C57" s="17" t="s">
        <v>144</v>
      </c>
      <c r="D57" s="18">
        <v>0</v>
      </c>
      <c r="E57" s="18">
        <v>0</v>
      </c>
      <c r="F57" s="18">
        <v>0</v>
      </c>
      <c r="G57" s="18">
        <f t="shared" si="2"/>
        <v>0</v>
      </c>
      <c r="H57" s="19" t="e">
        <f t="shared" si="3"/>
        <v>#DIV/0!</v>
      </c>
      <c r="I57" s="20"/>
      <c r="J57" s="20"/>
      <c r="K57" s="20"/>
      <c r="L57" s="18">
        <v>0</v>
      </c>
    </row>
    <row r="58" spans="2:12" ht="23.4" hidden="1" outlineLevel="1" thickBot="1" x14ac:dyDescent="0.3">
      <c r="B58" s="16" t="s">
        <v>145</v>
      </c>
      <c r="C58" s="17" t="s">
        <v>146</v>
      </c>
      <c r="D58" s="18">
        <v>0</v>
      </c>
      <c r="E58" s="18">
        <v>0</v>
      </c>
      <c r="F58" s="18">
        <v>150000</v>
      </c>
      <c r="G58" s="18">
        <f t="shared" si="2"/>
        <v>0</v>
      </c>
      <c r="H58" s="19" t="e">
        <f t="shared" si="3"/>
        <v>#DIV/0!</v>
      </c>
      <c r="I58" s="20" t="s">
        <v>161</v>
      </c>
      <c r="J58" s="20"/>
      <c r="K58" s="20"/>
      <c r="L58" s="18">
        <v>0</v>
      </c>
    </row>
    <row r="59" spans="2:12" ht="13.8" outlineLevel="1" thickBot="1" x14ac:dyDescent="0.3">
      <c r="B59" s="16" t="s">
        <v>72</v>
      </c>
      <c r="C59" s="17" t="s">
        <v>73</v>
      </c>
      <c r="D59" s="18">
        <v>1100000</v>
      </c>
      <c r="E59" s="18">
        <v>1100000</v>
      </c>
      <c r="F59" s="18">
        <v>1170000</v>
      </c>
      <c r="G59" s="18">
        <f t="shared" si="2"/>
        <v>0</v>
      </c>
      <c r="H59" s="19">
        <f t="shared" si="3"/>
        <v>0</v>
      </c>
      <c r="I59" s="20"/>
      <c r="J59" s="20"/>
      <c r="K59" s="20"/>
      <c r="L59" s="18">
        <f>+D59</f>
        <v>1100000</v>
      </c>
    </row>
    <row r="60" spans="2:12" ht="13.8" hidden="1" outlineLevel="1" thickBot="1" x14ac:dyDescent="0.3">
      <c r="B60" s="16" t="s">
        <v>74</v>
      </c>
      <c r="C60" s="17" t="s">
        <v>75</v>
      </c>
      <c r="D60" s="18">
        <v>0</v>
      </c>
      <c r="E60" s="18">
        <v>0</v>
      </c>
      <c r="F60" s="18">
        <v>0</v>
      </c>
      <c r="G60" s="18">
        <f t="shared" si="2"/>
        <v>0</v>
      </c>
      <c r="H60" s="19" t="e">
        <f t="shared" si="3"/>
        <v>#DIV/0!</v>
      </c>
      <c r="I60" s="20"/>
      <c r="J60" s="20"/>
      <c r="K60" s="20"/>
      <c r="L60" s="18">
        <f t="shared" ref="L60:L71" si="7">+D60</f>
        <v>0</v>
      </c>
    </row>
    <row r="61" spans="2:12" ht="13.8" outlineLevel="1" thickBot="1" x14ac:dyDescent="0.3">
      <c r="B61" s="16" t="s">
        <v>76</v>
      </c>
      <c r="C61" s="17" t="s">
        <v>77</v>
      </c>
      <c r="D61" s="18">
        <v>200000</v>
      </c>
      <c r="E61" s="18">
        <v>200000</v>
      </c>
      <c r="F61" s="18">
        <v>255000</v>
      </c>
      <c r="G61" s="18">
        <f t="shared" si="2"/>
        <v>0</v>
      </c>
      <c r="H61" s="19">
        <f t="shared" si="3"/>
        <v>0</v>
      </c>
      <c r="I61" s="20"/>
      <c r="J61" s="20"/>
      <c r="K61" s="20"/>
      <c r="L61" s="18">
        <f t="shared" si="7"/>
        <v>200000</v>
      </c>
    </row>
    <row r="62" spans="2:12" ht="23.4" hidden="1" outlineLevel="1" thickBot="1" x14ac:dyDescent="0.3">
      <c r="B62" s="16" t="s">
        <v>78</v>
      </c>
      <c r="C62" s="17" t="s">
        <v>79</v>
      </c>
      <c r="D62" s="18">
        <v>0</v>
      </c>
      <c r="E62" s="18">
        <v>0</v>
      </c>
      <c r="F62" s="18">
        <v>0</v>
      </c>
      <c r="G62" s="18">
        <f t="shared" si="2"/>
        <v>0</v>
      </c>
      <c r="H62" s="19" t="e">
        <f t="shared" si="3"/>
        <v>#DIV/0!</v>
      </c>
      <c r="I62" s="20" t="s">
        <v>169</v>
      </c>
      <c r="J62" s="20"/>
      <c r="K62" s="20"/>
      <c r="L62" s="18">
        <f t="shared" si="7"/>
        <v>0</v>
      </c>
    </row>
    <row r="63" spans="2:12" ht="23.4" hidden="1" outlineLevel="1" thickBot="1" x14ac:dyDescent="0.3">
      <c r="B63" s="16" t="s">
        <v>80</v>
      </c>
      <c r="C63" s="17" t="s">
        <v>81</v>
      </c>
      <c r="D63" s="18">
        <v>0</v>
      </c>
      <c r="E63" s="18">
        <v>0</v>
      </c>
      <c r="F63" s="18">
        <v>0</v>
      </c>
      <c r="G63" s="18">
        <f t="shared" si="2"/>
        <v>0</v>
      </c>
      <c r="H63" s="19" t="e">
        <f t="shared" si="3"/>
        <v>#DIV/0!</v>
      </c>
      <c r="I63" s="20" t="s">
        <v>169</v>
      </c>
      <c r="J63" s="20"/>
      <c r="K63" s="20"/>
      <c r="L63" s="18">
        <f t="shared" si="7"/>
        <v>0</v>
      </c>
    </row>
    <row r="64" spans="2:12" ht="13.8" outlineLevel="1" thickBot="1" x14ac:dyDescent="0.3">
      <c r="B64" s="16" t="s">
        <v>82</v>
      </c>
      <c r="C64" s="17" t="s">
        <v>83</v>
      </c>
      <c r="D64" s="18">
        <v>500000</v>
      </c>
      <c r="E64" s="18">
        <v>500000</v>
      </c>
      <c r="F64" s="18">
        <v>560000</v>
      </c>
      <c r="G64" s="18">
        <f t="shared" si="2"/>
        <v>0</v>
      </c>
      <c r="H64" s="19">
        <f t="shared" si="3"/>
        <v>0</v>
      </c>
      <c r="I64" s="20"/>
      <c r="J64" s="20"/>
      <c r="K64" s="20"/>
      <c r="L64" s="18">
        <f t="shared" si="7"/>
        <v>500000</v>
      </c>
    </row>
    <row r="65" spans="2:12" ht="23.4" outlineLevel="1" thickBot="1" x14ac:dyDescent="0.3">
      <c r="B65" s="16" t="s">
        <v>147</v>
      </c>
      <c r="C65" s="17" t="s">
        <v>148</v>
      </c>
      <c r="D65" s="18">
        <v>125000</v>
      </c>
      <c r="E65" s="18">
        <v>200000</v>
      </c>
      <c r="F65" s="18">
        <v>125000</v>
      </c>
      <c r="G65" s="18">
        <f t="shared" si="2"/>
        <v>-75000</v>
      </c>
      <c r="H65" s="19">
        <f t="shared" si="3"/>
        <v>-0.375</v>
      </c>
      <c r="I65" s="20" t="s">
        <v>195</v>
      </c>
      <c r="J65" s="20"/>
      <c r="K65" s="20"/>
      <c r="L65" s="18">
        <f t="shared" si="7"/>
        <v>125000</v>
      </c>
    </row>
    <row r="66" spans="2:12" ht="13.8" outlineLevel="1" thickBot="1" x14ac:dyDescent="0.3">
      <c r="B66" s="16" t="s">
        <v>84</v>
      </c>
      <c r="C66" s="17" t="s">
        <v>85</v>
      </c>
      <c r="D66" s="18">
        <v>1285500</v>
      </c>
      <c r="E66" s="18">
        <v>1285500</v>
      </c>
      <c r="F66" s="18">
        <v>1580000</v>
      </c>
      <c r="G66" s="18">
        <f t="shared" si="2"/>
        <v>0</v>
      </c>
      <c r="H66" s="19">
        <f t="shared" si="3"/>
        <v>0</v>
      </c>
      <c r="I66" s="20"/>
      <c r="J66" s="20"/>
      <c r="K66" s="20"/>
      <c r="L66" s="18">
        <f t="shared" si="7"/>
        <v>1285500</v>
      </c>
    </row>
    <row r="67" spans="2:12" ht="13.8" outlineLevel="1" thickBot="1" x14ac:dyDescent="0.3">
      <c r="B67" s="16" t="s">
        <v>86</v>
      </c>
      <c r="C67" s="17" t="s">
        <v>87</v>
      </c>
      <c r="D67" s="18">
        <v>0</v>
      </c>
      <c r="E67" s="18">
        <v>1000000</v>
      </c>
      <c r="F67" s="18">
        <v>0</v>
      </c>
      <c r="G67" s="18">
        <f t="shared" si="2"/>
        <v>-1000000</v>
      </c>
      <c r="H67" s="19">
        <f t="shared" si="3"/>
        <v>-1</v>
      </c>
      <c r="I67" s="20"/>
      <c r="J67" s="20"/>
      <c r="K67" s="20"/>
      <c r="L67" s="18">
        <f t="shared" si="7"/>
        <v>0</v>
      </c>
    </row>
    <row r="68" spans="2:12" ht="13.8" outlineLevel="1" thickBot="1" x14ac:dyDescent="0.3">
      <c r="B68" s="16" t="s">
        <v>88</v>
      </c>
      <c r="C68" s="17" t="s">
        <v>89</v>
      </c>
      <c r="D68" s="18">
        <v>3000000</v>
      </c>
      <c r="E68" s="18">
        <v>3000000</v>
      </c>
      <c r="F68" s="18">
        <v>3200000</v>
      </c>
      <c r="G68" s="18">
        <f t="shared" si="2"/>
        <v>0</v>
      </c>
      <c r="H68" s="19">
        <f t="shared" si="3"/>
        <v>0</v>
      </c>
      <c r="I68" s="20"/>
      <c r="J68" s="20"/>
      <c r="K68" s="20"/>
      <c r="L68" s="18">
        <f t="shared" si="7"/>
        <v>3000000</v>
      </c>
    </row>
    <row r="69" spans="2:12" ht="23.4" hidden="1" outlineLevel="1" thickBot="1" x14ac:dyDescent="0.3">
      <c r="B69" s="16" t="s">
        <v>149</v>
      </c>
      <c r="C69" s="17" t="s">
        <v>150</v>
      </c>
      <c r="D69" s="18">
        <v>0</v>
      </c>
      <c r="E69" s="18">
        <v>0</v>
      </c>
      <c r="F69" s="18">
        <v>0</v>
      </c>
      <c r="G69" s="18">
        <f t="shared" si="2"/>
        <v>0</v>
      </c>
      <c r="H69" s="19" t="e">
        <f t="shared" si="3"/>
        <v>#DIV/0!</v>
      </c>
      <c r="I69" s="20" t="s">
        <v>169</v>
      </c>
      <c r="J69" s="20"/>
      <c r="K69" s="20"/>
      <c r="L69" s="18">
        <f t="shared" si="7"/>
        <v>0</v>
      </c>
    </row>
    <row r="70" spans="2:12" ht="13.8" outlineLevel="1" thickBot="1" x14ac:dyDescent="0.3">
      <c r="B70" s="16" t="s">
        <v>90</v>
      </c>
      <c r="C70" s="17" t="s">
        <v>91</v>
      </c>
      <c r="D70" s="18">
        <v>100000</v>
      </c>
      <c r="E70" s="18">
        <v>100000</v>
      </c>
      <c r="F70" s="18">
        <v>180000</v>
      </c>
      <c r="G70" s="18">
        <f t="shared" si="2"/>
        <v>0</v>
      </c>
      <c r="H70" s="19">
        <f t="shared" si="3"/>
        <v>0</v>
      </c>
      <c r="I70" s="20"/>
      <c r="J70" s="20"/>
      <c r="K70" s="20"/>
      <c r="L70" s="18">
        <f t="shared" si="7"/>
        <v>100000</v>
      </c>
    </row>
    <row r="71" spans="2:12" ht="13.8" outlineLevel="1" thickBot="1" x14ac:dyDescent="0.3">
      <c r="B71" s="16" t="s">
        <v>92</v>
      </c>
      <c r="C71" s="17" t="s">
        <v>93</v>
      </c>
      <c r="D71" s="18">
        <v>400000</v>
      </c>
      <c r="E71" s="18">
        <v>400000</v>
      </c>
      <c r="F71" s="18">
        <v>440000</v>
      </c>
      <c r="G71" s="18">
        <f t="shared" si="2"/>
        <v>0</v>
      </c>
      <c r="H71" s="19">
        <f t="shared" si="3"/>
        <v>0</v>
      </c>
      <c r="I71" s="20"/>
      <c r="J71" s="20"/>
      <c r="K71" s="20"/>
      <c r="L71" s="18">
        <f t="shared" si="7"/>
        <v>400000</v>
      </c>
    </row>
    <row r="72" spans="2:12" ht="19.5" customHeight="1" thickBot="1" x14ac:dyDescent="0.3">
      <c r="B72" s="25" t="s">
        <v>94</v>
      </c>
      <c r="C72" s="26" t="s">
        <v>95</v>
      </c>
      <c r="D72" s="27">
        <f>SUM(D73:D79)</f>
        <v>234488595.12</v>
      </c>
      <c r="E72" s="27">
        <f>SUM(E73:E79)</f>
        <v>138571000</v>
      </c>
      <c r="F72" s="27">
        <f>SUM(F73:F79)</f>
        <v>50055360.519999996</v>
      </c>
      <c r="G72" s="27">
        <f t="shared" ref="G72:G90" si="8">+D72-E72</f>
        <v>95917595.120000005</v>
      </c>
      <c r="H72" s="28">
        <f t="shared" ref="H72:H90" si="9">+D72/E72-1</f>
        <v>0.69219097155970588</v>
      </c>
      <c r="I72" s="29"/>
      <c r="J72" s="29"/>
      <c r="K72" s="29"/>
      <c r="L72" s="27">
        <f>SUM(L73:L79)</f>
        <v>234488595.12</v>
      </c>
    </row>
    <row r="73" spans="2:12" ht="13.8" hidden="1" outlineLevel="1" thickBot="1" x14ac:dyDescent="0.3">
      <c r="B73" s="16" t="s">
        <v>151</v>
      </c>
      <c r="C73" s="17" t="s">
        <v>152</v>
      </c>
      <c r="D73" s="18">
        <v>0</v>
      </c>
      <c r="E73" s="18">
        <v>0</v>
      </c>
      <c r="F73" s="18">
        <v>0</v>
      </c>
      <c r="G73" s="18">
        <f t="shared" si="8"/>
        <v>0</v>
      </c>
      <c r="H73" s="19" t="e">
        <f t="shared" si="9"/>
        <v>#DIV/0!</v>
      </c>
      <c r="I73" s="20"/>
      <c r="J73" s="20"/>
      <c r="K73" s="20"/>
      <c r="L73" s="18">
        <v>0</v>
      </c>
    </row>
    <row r="74" spans="2:12" ht="84.6" customHeight="1" outlineLevel="1" thickBot="1" x14ac:dyDescent="0.3">
      <c r="B74" s="16" t="s">
        <v>153</v>
      </c>
      <c r="C74" s="17" t="s">
        <v>154</v>
      </c>
      <c r="D74" s="18">
        <v>575000</v>
      </c>
      <c r="E74" s="18">
        <v>0</v>
      </c>
      <c r="F74" s="18">
        <v>129500</v>
      </c>
      <c r="G74" s="18">
        <f t="shared" si="8"/>
        <v>575000</v>
      </c>
      <c r="H74" s="19" t="e">
        <f t="shared" si="9"/>
        <v>#DIV/0!</v>
      </c>
      <c r="I74" s="20" t="s">
        <v>196</v>
      </c>
      <c r="J74" s="20"/>
      <c r="K74" s="20"/>
      <c r="L74" s="18">
        <f>+D74</f>
        <v>575000</v>
      </c>
    </row>
    <row r="75" spans="2:12" ht="23.4" hidden="1" outlineLevel="1" thickBot="1" x14ac:dyDescent="0.3">
      <c r="B75" s="16" t="s">
        <v>96</v>
      </c>
      <c r="C75" s="17" t="s">
        <v>97</v>
      </c>
      <c r="D75" s="18">
        <v>0</v>
      </c>
      <c r="E75" s="18">
        <v>0</v>
      </c>
      <c r="F75" s="18">
        <v>187000</v>
      </c>
      <c r="G75" s="18">
        <f t="shared" si="8"/>
        <v>0</v>
      </c>
      <c r="H75" s="19" t="e">
        <f t="shared" si="9"/>
        <v>#DIV/0!</v>
      </c>
      <c r="I75" s="20" t="s">
        <v>161</v>
      </c>
      <c r="J75" s="20"/>
      <c r="K75" s="20"/>
      <c r="L75" s="18">
        <f t="shared" ref="L75:L79" si="10">+D75</f>
        <v>0</v>
      </c>
    </row>
    <row r="76" spans="2:12" ht="13.8" outlineLevel="1" thickBot="1" x14ac:dyDescent="0.3">
      <c r="B76" s="16" t="s">
        <v>162</v>
      </c>
      <c r="C76" s="17" t="s">
        <v>163</v>
      </c>
      <c r="D76" s="18">
        <v>0</v>
      </c>
      <c r="E76" s="18">
        <v>1400000</v>
      </c>
      <c r="F76" s="18"/>
      <c r="G76" s="18">
        <f t="shared" ref="G76:G78" si="11">+D76-E76</f>
        <v>-1400000</v>
      </c>
      <c r="H76" s="19">
        <f t="shared" si="9"/>
        <v>-1</v>
      </c>
      <c r="I76" s="20"/>
      <c r="J76" s="20"/>
      <c r="K76" s="20"/>
      <c r="L76" s="18">
        <f t="shared" si="10"/>
        <v>0</v>
      </c>
    </row>
    <row r="77" spans="2:12" ht="55.8" customHeight="1" outlineLevel="1" thickBot="1" x14ac:dyDescent="0.3">
      <c r="B77" s="16" t="s">
        <v>175</v>
      </c>
      <c r="C77" s="17" t="s">
        <v>176</v>
      </c>
      <c r="D77" s="18">
        <v>0</v>
      </c>
      <c r="E77" s="18">
        <v>1700000</v>
      </c>
      <c r="F77" s="18"/>
      <c r="G77" s="18">
        <f t="shared" si="11"/>
        <v>-1700000</v>
      </c>
      <c r="H77" s="19">
        <f t="shared" si="9"/>
        <v>-1</v>
      </c>
      <c r="I77" s="20"/>
      <c r="J77" s="20"/>
      <c r="K77" s="20"/>
      <c r="L77" s="18">
        <f t="shared" si="10"/>
        <v>0</v>
      </c>
    </row>
    <row r="78" spans="2:12" ht="55.8" customHeight="1" outlineLevel="1" thickBot="1" x14ac:dyDescent="0.3">
      <c r="B78" s="16" t="s">
        <v>181</v>
      </c>
      <c r="C78" s="17" t="s">
        <v>182</v>
      </c>
      <c r="D78" s="18">
        <v>250000</v>
      </c>
      <c r="E78" s="18">
        <v>0</v>
      </c>
      <c r="F78" s="18"/>
      <c r="G78" s="18">
        <f t="shared" si="11"/>
        <v>250000</v>
      </c>
      <c r="H78" s="19" t="e">
        <f t="shared" si="9"/>
        <v>#DIV/0!</v>
      </c>
      <c r="I78" s="20" t="s">
        <v>197</v>
      </c>
      <c r="J78" s="20"/>
      <c r="K78" s="20"/>
      <c r="L78" s="18">
        <f t="shared" si="10"/>
        <v>250000</v>
      </c>
    </row>
    <row r="79" spans="2:12" ht="81.599999999999994" customHeight="1" outlineLevel="1" thickBot="1" x14ac:dyDescent="0.3">
      <c r="B79" s="16" t="s">
        <v>98</v>
      </c>
      <c r="C79" s="17" t="s">
        <v>99</v>
      </c>
      <c r="D79" s="18">
        <v>233663595.12</v>
      </c>
      <c r="E79" s="18">
        <v>135471000</v>
      </c>
      <c r="F79" s="18">
        <v>49738860.519999996</v>
      </c>
      <c r="G79" s="18">
        <f t="shared" si="8"/>
        <v>98192595.120000005</v>
      </c>
      <c r="H79" s="19">
        <f t="shared" si="9"/>
        <v>0.72482372699692199</v>
      </c>
      <c r="I79" s="20" t="s">
        <v>198</v>
      </c>
      <c r="J79" s="20" t="s">
        <v>203</v>
      </c>
      <c r="K79" s="22" t="s">
        <v>218</v>
      </c>
      <c r="L79" s="18">
        <f t="shared" si="10"/>
        <v>233663595.12</v>
      </c>
    </row>
    <row r="80" spans="2:12" ht="19.5" customHeight="1" thickBot="1" x14ac:dyDescent="0.3">
      <c r="B80" s="25">
        <v>6</v>
      </c>
      <c r="C80" s="26" t="s">
        <v>100</v>
      </c>
      <c r="D80" s="27">
        <f>SUM(D81:D87)</f>
        <v>114120000</v>
      </c>
      <c r="E80" s="27">
        <f>SUM(E81:E87)</f>
        <v>136120000</v>
      </c>
      <c r="F80" s="27">
        <f t="shared" ref="F80" si="12">SUM(F81:F87)</f>
        <v>140742424</v>
      </c>
      <c r="G80" s="27">
        <f t="shared" si="8"/>
        <v>-22000000</v>
      </c>
      <c r="H80" s="28">
        <f t="shared" si="9"/>
        <v>-0.16162209814869233</v>
      </c>
      <c r="I80" s="29"/>
      <c r="J80" s="29"/>
      <c r="K80" s="29"/>
      <c r="L80" s="27">
        <f>SUM(L81:L87)</f>
        <v>114120000</v>
      </c>
    </row>
    <row r="81" spans="2:12" ht="59.4" customHeight="1" outlineLevel="1" thickBot="1" x14ac:dyDescent="0.3">
      <c r="B81" s="16" t="s">
        <v>101</v>
      </c>
      <c r="C81" s="17" t="s">
        <v>102</v>
      </c>
      <c r="D81" s="18">
        <v>19500000</v>
      </c>
      <c r="E81" s="18">
        <v>14500000</v>
      </c>
      <c r="F81" s="18">
        <v>0</v>
      </c>
      <c r="G81" s="18">
        <f t="shared" si="8"/>
        <v>5000000</v>
      </c>
      <c r="H81" s="19">
        <f>+D81/E81-1</f>
        <v>0.34482758620689657</v>
      </c>
      <c r="I81" s="20" t="s">
        <v>170</v>
      </c>
      <c r="J81" s="20" t="s">
        <v>203</v>
      </c>
      <c r="K81" s="22" t="s">
        <v>215</v>
      </c>
      <c r="L81" s="18">
        <f>+D81</f>
        <v>19500000</v>
      </c>
    </row>
    <row r="82" spans="2:12" ht="60" customHeight="1" outlineLevel="1" thickBot="1" x14ac:dyDescent="0.3">
      <c r="B82" s="16" t="s">
        <v>103</v>
      </c>
      <c r="C82" s="17" t="s">
        <v>104</v>
      </c>
      <c r="D82" s="18">
        <v>3320000</v>
      </c>
      <c r="E82" s="18">
        <v>1000000</v>
      </c>
      <c r="F82" s="18">
        <v>2200000</v>
      </c>
      <c r="G82" s="18">
        <f t="shared" si="8"/>
        <v>2320000</v>
      </c>
      <c r="H82" s="19">
        <f>+D82/E82-1</f>
        <v>2.3199999999999998</v>
      </c>
      <c r="I82" s="20" t="s">
        <v>199</v>
      </c>
      <c r="J82" s="20" t="s">
        <v>203</v>
      </c>
      <c r="K82" s="22" t="s">
        <v>216</v>
      </c>
      <c r="L82" s="18">
        <f t="shared" ref="L82:L87" si="13">+D82</f>
        <v>3320000</v>
      </c>
    </row>
    <row r="83" spans="2:12" ht="13.8" outlineLevel="1" thickBot="1" x14ac:dyDescent="0.3">
      <c r="B83" s="16" t="s">
        <v>164</v>
      </c>
      <c r="C83" s="17" t="s">
        <v>165</v>
      </c>
      <c r="D83" s="18">
        <v>1050000</v>
      </c>
      <c r="E83" s="18">
        <v>1050000</v>
      </c>
      <c r="F83" s="18"/>
      <c r="G83" s="18">
        <f t="shared" ref="G83" si="14">+D83-E83</f>
        <v>0</v>
      </c>
      <c r="H83" s="19">
        <f>+D83/E83-1</f>
        <v>0</v>
      </c>
      <c r="I83" s="20"/>
      <c r="J83" s="20"/>
      <c r="K83" s="20"/>
      <c r="L83" s="18">
        <f t="shared" si="13"/>
        <v>1050000</v>
      </c>
    </row>
    <row r="84" spans="2:12" ht="23.4" outlineLevel="1" thickBot="1" x14ac:dyDescent="0.3">
      <c r="B84" s="16" t="s">
        <v>105</v>
      </c>
      <c r="C84" s="17" t="s">
        <v>106</v>
      </c>
      <c r="D84" s="18">
        <v>30000000</v>
      </c>
      <c r="E84" s="18">
        <v>60000000</v>
      </c>
      <c r="F84" s="18">
        <v>80000000</v>
      </c>
      <c r="G84" s="18">
        <f t="shared" si="8"/>
        <v>-30000000</v>
      </c>
      <c r="H84" s="19">
        <f t="shared" si="9"/>
        <v>-0.5</v>
      </c>
      <c r="I84" s="20" t="s">
        <v>178</v>
      </c>
      <c r="J84" s="20"/>
      <c r="K84" s="20"/>
      <c r="L84" s="18">
        <f t="shared" si="13"/>
        <v>30000000</v>
      </c>
    </row>
    <row r="85" spans="2:12" ht="13.8" outlineLevel="1" thickBot="1" x14ac:dyDescent="0.3">
      <c r="B85" s="16" t="s">
        <v>107</v>
      </c>
      <c r="C85" s="17" t="s">
        <v>108</v>
      </c>
      <c r="D85" s="18">
        <v>30000000</v>
      </c>
      <c r="E85" s="18">
        <v>30000000</v>
      </c>
      <c r="F85" s="18">
        <v>30000000</v>
      </c>
      <c r="G85" s="18">
        <f t="shared" si="8"/>
        <v>0</v>
      </c>
      <c r="H85" s="19">
        <f t="shared" si="9"/>
        <v>0</v>
      </c>
      <c r="I85" s="20"/>
      <c r="J85" s="20"/>
      <c r="K85" s="20"/>
      <c r="L85" s="18">
        <f t="shared" si="13"/>
        <v>30000000</v>
      </c>
    </row>
    <row r="86" spans="2:12" ht="13.8" outlineLevel="1" thickBot="1" x14ac:dyDescent="0.3">
      <c r="B86" s="16" t="s">
        <v>155</v>
      </c>
      <c r="C86" s="17" t="s">
        <v>156</v>
      </c>
      <c r="D86" s="18">
        <v>15000000</v>
      </c>
      <c r="E86" s="18">
        <v>15000000</v>
      </c>
      <c r="F86" s="18">
        <v>15000000</v>
      </c>
      <c r="G86" s="18">
        <f t="shared" si="8"/>
        <v>0</v>
      </c>
      <c r="H86" s="19">
        <f t="shared" si="9"/>
        <v>0</v>
      </c>
      <c r="I86" s="20"/>
      <c r="J86" s="20"/>
      <c r="K86" s="20"/>
      <c r="L86" s="18">
        <f t="shared" si="13"/>
        <v>15000000</v>
      </c>
    </row>
    <row r="87" spans="2:12" ht="13.8" outlineLevel="1" thickBot="1" x14ac:dyDescent="0.3">
      <c r="B87" s="16" t="s">
        <v>157</v>
      </c>
      <c r="C87" s="17" t="s">
        <v>158</v>
      </c>
      <c r="D87" s="18">
        <v>15250000</v>
      </c>
      <c r="E87" s="18">
        <v>14570000</v>
      </c>
      <c r="F87" s="18">
        <v>13542424</v>
      </c>
      <c r="G87" s="18">
        <f t="shared" si="8"/>
        <v>680000</v>
      </c>
      <c r="H87" s="19">
        <f t="shared" si="9"/>
        <v>4.6671242278654823E-2</v>
      </c>
      <c r="I87" s="20" t="s">
        <v>200</v>
      </c>
      <c r="J87" s="20"/>
      <c r="K87" s="20"/>
      <c r="L87" s="18">
        <f t="shared" si="13"/>
        <v>15250000</v>
      </c>
    </row>
    <row r="88" spans="2:12" ht="21" customHeight="1" thickBot="1" x14ac:dyDescent="0.3">
      <c r="B88" s="25" t="s">
        <v>159</v>
      </c>
      <c r="C88" s="26" t="s">
        <v>117</v>
      </c>
      <c r="D88" s="27">
        <f>+D89</f>
        <v>0</v>
      </c>
      <c r="E88" s="27">
        <f>+E89</f>
        <v>0</v>
      </c>
      <c r="F88" s="27">
        <f>+F89</f>
        <v>105321363.36</v>
      </c>
      <c r="G88" s="27">
        <f t="shared" si="8"/>
        <v>0</v>
      </c>
      <c r="H88" s="28" t="e">
        <f t="shared" si="9"/>
        <v>#DIV/0!</v>
      </c>
      <c r="I88" s="29"/>
      <c r="J88" s="29"/>
      <c r="K88" s="29"/>
      <c r="L88" s="27">
        <f>+L89</f>
        <v>0</v>
      </c>
    </row>
    <row r="89" spans="2:12" ht="13.8" outlineLevel="1" thickBot="1" x14ac:dyDescent="0.3">
      <c r="B89" s="16" t="s">
        <v>118</v>
      </c>
      <c r="C89" s="17" t="s">
        <v>119</v>
      </c>
      <c r="D89" s="18">
        <v>0</v>
      </c>
      <c r="E89" s="18">
        <v>0</v>
      </c>
      <c r="F89" s="18">
        <v>105321363.36</v>
      </c>
      <c r="G89" s="18">
        <f t="shared" si="8"/>
        <v>0</v>
      </c>
      <c r="H89" s="19" t="e">
        <f t="shared" si="9"/>
        <v>#DIV/0!</v>
      </c>
      <c r="I89" s="20"/>
      <c r="J89" s="20"/>
      <c r="K89" s="20"/>
      <c r="L89" s="18">
        <v>0</v>
      </c>
    </row>
    <row r="90" spans="2:12" ht="13.8" thickBot="1" x14ac:dyDescent="0.3">
      <c r="B90" s="25"/>
      <c r="C90" s="26" t="s">
        <v>109</v>
      </c>
      <c r="D90" s="27">
        <f>+D6+D24+D56+D72+D80+D88</f>
        <v>6181050897.25</v>
      </c>
      <c r="E90" s="27">
        <f>+E6+E24+E56+E72+E80+E88</f>
        <v>5961680712.8599997</v>
      </c>
      <c r="F90" s="27">
        <f>+F6+F24+F56+F72+F80+F88</f>
        <v>5778963922.3099995</v>
      </c>
      <c r="G90" s="27">
        <f t="shared" si="8"/>
        <v>219370184.39000034</v>
      </c>
      <c r="H90" s="28">
        <f t="shared" si="9"/>
        <v>3.6796701292102885E-2</v>
      </c>
      <c r="I90" s="29"/>
      <c r="J90" s="31"/>
      <c r="K90" s="31"/>
      <c r="L90" s="27">
        <f>+L6+L24+L56+L72+L80+L88</f>
        <v>6181050897.25</v>
      </c>
    </row>
    <row r="92" spans="2:12" x14ac:dyDescent="0.25">
      <c r="C92" s="14"/>
      <c r="D92" s="9"/>
      <c r="E92" s="9"/>
      <c r="F92" s="9"/>
      <c r="G92" s="9"/>
      <c r="H92" s="10"/>
      <c r="I92" s="10"/>
      <c r="J92" s="10"/>
      <c r="K92" s="10"/>
      <c r="L92" s="10"/>
    </row>
    <row r="93" spans="2:12" x14ac:dyDescent="0.25">
      <c r="C93" s="15"/>
      <c r="D93" s="11"/>
      <c r="E93" s="11"/>
      <c r="F93" s="11"/>
      <c r="G93" s="11"/>
      <c r="H93" s="12"/>
      <c r="I93" s="12"/>
      <c r="J93" s="12"/>
      <c r="K93" s="12"/>
      <c r="L93" s="12"/>
    </row>
    <row r="95" spans="2:12" x14ac:dyDescent="0.25">
      <c r="D95" s="11"/>
      <c r="E95" s="11"/>
      <c r="F95" s="11"/>
      <c r="G95" s="11"/>
    </row>
    <row r="97" spans="4:12" x14ac:dyDescent="0.25">
      <c r="D97" s="11"/>
      <c r="E97" s="11"/>
      <c r="F97" s="11"/>
      <c r="G97" s="11"/>
      <c r="H97" s="12"/>
      <c r="I97" s="12"/>
      <c r="J97" s="12"/>
      <c r="K97" s="12"/>
      <c r="L97" s="12"/>
    </row>
    <row r="99" spans="4:12" x14ac:dyDescent="0.25">
      <c r="H99" s="13"/>
      <c r="I99" s="13"/>
      <c r="J99" s="13"/>
      <c r="K99" s="13"/>
      <c r="L99" s="13"/>
    </row>
    <row r="100" spans="4:12" x14ac:dyDescent="0.25">
      <c r="D100" s="9"/>
      <c r="E100" s="9"/>
      <c r="F100" s="9"/>
      <c r="G100" s="9"/>
      <c r="H100" s="10"/>
      <c r="I100" s="10"/>
      <c r="J100" s="10"/>
      <c r="K100" s="10"/>
      <c r="L100" s="10"/>
    </row>
  </sheetData>
  <mergeCells count="3">
    <mergeCell ref="B2:H2"/>
    <mergeCell ref="B3:H3"/>
    <mergeCell ref="J36:J37"/>
  </mergeCells>
  <dataValidations count="2">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2:H2" xr:uid="{AC57008B-FEBC-4CBF-809A-7ACA7F68591E}"/>
    <dataValidation allowBlank="1" showInputMessage="1" showErrorMessage="1" error="El documento tiene habilitado la columna &quot;I&quot; para que pueda agregar las observaciones. Gracias" sqref="I43:K44" xr:uid="{D891E737-AE5D-40D5-BB3C-B95A7CC10244}"/>
  </dataValidations>
  <pageMargins left="0.7" right="0.7" top="0.75" bottom="0.75" header="0.3" footer="0.3"/>
  <pageSetup orientation="portrait" r:id="rId1"/>
  <headerFooter>
    <oddFooter>&amp;C&amp;1#&amp;"Calibri"&amp;10&amp;K000000Uso Interno</oddFooter>
  </headerFooter>
  <ignoredErrors>
    <ignoredError sqref="B6 B72 B88" numberStoredAsText="1"/>
    <ignoredError sqref="B25" twoDigitTextYea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5A807E-1BB9-45D1-8E9C-6A678D268514}">
  <ds:schemaRefs>
    <ds:schemaRef ds:uri="http://schemas.microsoft.com/sharepoint/v3/contenttype/forms"/>
  </ds:schemaRefs>
</ds:datastoreItem>
</file>

<file path=customXml/itemProps2.xml><?xml version="1.0" encoding="utf-8"?>
<ds:datastoreItem xmlns:ds="http://schemas.openxmlformats.org/officeDocument/2006/customXml" ds:itemID="{8F6FDBE6-BC50-4CF5-A5E6-D2F5811F90E8}">
  <ds:schemaRefs>
    <ds:schemaRef ds:uri="http://schemas.openxmlformats.org/package/2006/metadata/core-properties"/>
    <ds:schemaRef ds:uri="7a4a2900-04ac-403c-b2b9-910d671bb3c6"/>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77B8DD69-D42E-4F18-9FE4-80D09DC3AA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Sugeval</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TENORIO SOTO KIABETH AILYN</cp:lastModifiedBy>
  <dcterms:created xsi:type="dcterms:W3CDTF">2020-07-21T18:06:29Z</dcterms:created>
  <dcterms:modified xsi:type="dcterms:W3CDTF">2024-09-10T21:04:28Z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MSIP_Label_b8b4be34-365a-4a68-b9fb-75c1b6874315_Enabled">
    <vt:lpwstr>true</vt:lpwstr>
  </property>
  <property fmtid="{D5CDD505-2E9C-101B-9397-08002B2CF9AE}" pid="4" name="MSIP_Label_b8b4be34-365a-4a68-b9fb-75c1b6874315_SetDate">
    <vt:lpwstr>2023-09-19T16:05:06Z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7b8ec002-f8dd-4402-bba8-0000795e03bb</vt:lpwstr>
  </property>
  <property fmtid="{D5CDD505-2E9C-101B-9397-08002B2CF9AE}" pid="9" name="MSIP_Label_b8b4be34-365a-4a68-b9fb-75c1b6874315_ContentBits">
    <vt:lpwstr>2</vt:lpwstr>
  </property>
  <property fmtid="{D5CDD505-2E9C-101B-9397-08002B2CF9AE}" pid="10" name="Order">
    <vt:r8>1237800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