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ccr-my.sharepoint.com/personal/fernandezvv_conassif_fi_cr/Documents/Escritorio/"/>
    </mc:Choice>
  </mc:AlternateContent>
  <xr:revisionPtr revIDLastSave="1" documentId="13_ncr:1_{F55384DE-DDFC-42DC-9352-4D60AF93F5D4}" xr6:coauthVersionLast="47" xr6:coauthVersionMax="47" xr10:uidLastSave="{6375F5E1-6C52-4EBE-B43E-7CB23082A86E}"/>
  <bookViews>
    <workbookView xWindow="-28920" yWindow="-4665" windowWidth="29040" windowHeight="15720" xr2:uid="{43BABD97-7D01-4141-AC81-FBAE43C39FC3}"/>
  </bookViews>
  <sheets>
    <sheet name="PRESUPUESTO 2027" sheetId="1" r:id="rId1"/>
  </sheets>
  <definedNames>
    <definedName name="_xlnm._FilterDatabase" localSheetId="0" hidden="1">'PRESUPUESTO 2027'!$B$5:$H$70</definedName>
    <definedName name="_xlnm.Print_Area" localSheetId="0">'PRESUPUESTO 2027'!$B$6:$H$74</definedName>
    <definedName name="base">#REF!</definedName>
    <definedName name="pro">#REF!</definedName>
    <definedName name="_xlnm.Print_Titles" localSheetId="0">'PRESUPUESTO 2027'!$1:$5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 i="1" l="1"/>
  <c r="G54" i="1"/>
  <c r="H54" i="1"/>
  <c r="G55" i="1"/>
  <c r="H55" i="1"/>
  <c r="G56" i="1"/>
  <c r="H56" i="1"/>
  <c r="G57" i="1"/>
  <c r="H57" i="1"/>
  <c r="F46" i="1" l="1"/>
  <c r="H43" i="1"/>
  <c r="H35" i="1"/>
  <c r="F72" i="1" l="1"/>
  <c r="F65" i="1"/>
  <c r="F61" i="1"/>
  <c r="F25" i="1"/>
  <c r="F6" i="1"/>
  <c r="F74" i="1" l="1"/>
  <c r="G7" i="1"/>
  <c r="H40" i="1"/>
  <c r="H30" i="1"/>
  <c r="H18" i="1"/>
  <c r="H16" i="1"/>
  <c r="H63" i="1"/>
  <c r="G28" i="1"/>
  <c r="G58" i="1" l="1"/>
  <c r="H48" i="1"/>
  <c r="G48" i="1"/>
  <c r="E61" i="1" l="1"/>
  <c r="H61" i="1" s="1"/>
  <c r="H27" i="1"/>
  <c r="H24" i="1"/>
  <c r="H17" i="1"/>
  <c r="G17" i="1"/>
  <c r="H31" i="1"/>
  <c r="G40" i="1"/>
  <c r="H49" i="1"/>
  <c r="H62" i="1"/>
  <c r="H64" i="1"/>
  <c r="G8" i="1"/>
  <c r="H8" i="1"/>
  <c r="G63" i="1"/>
  <c r="E6" i="1"/>
  <c r="E46" i="1"/>
  <c r="E25" i="1" l="1"/>
  <c r="G62" i="1"/>
  <c r="E65" i="1"/>
  <c r="G31" i="1"/>
  <c r="G71" i="1" l="1"/>
  <c r="G70" i="1"/>
  <c r="G69" i="1"/>
  <c r="G68" i="1"/>
  <c r="G67" i="1"/>
  <c r="G66" i="1"/>
  <c r="H68" i="1"/>
  <c r="G65" i="1" l="1"/>
  <c r="H71" i="1"/>
  <c r="G73" i="1" l="1"/>
  <c r="G72" i="1" s="1"/>
  <c r="E72" i="1"/>
  <c r="G47" i="1"/>
  <c r="G49" i="1"/>
  <c r="G50" i="1"/>
  <c r="G51" i="1"/>
  <c r="G52" i="1"/>
  <c r="G53" i="1"/>
  <c r="G59" i="1"/>
  <c r="G60" i="1"/>
  <c r="G26" i="1"/>
  <c r="G27" i="1"/>
  <c r="G29" i="1"/>
  <c r="G30" i="1"/>
  <c r="G32" i="1"/>
  <c r="G33" i="1"/>
  <c r="G34" i="1"/>
  <c r="G35" i="1"/>
  <c r="G36" i="1"/>
  <c r="G37" i="1"/>
  <c r="G38" i="1"/>
  <c r="G39" i="1"/>
  <c r="G41" i="1"/>
  <c r="G42" i="1"/>
  <c r="G43" i="1"/>
  <c r="G44" i="1"/>
  <c r="G45" i="1"/>
  <c r="G9" i="1"/>
  <c r="G10" i="1"/>
  <c r="G11" i="1"/>
  <c r="G12" i="1"/>
  <c r="G13" i="1"/>
  <c r="G14" i="1"/>
  <c r="G15" i="1"/>
  <c r="G16" i="1"/>
  <c r="G18" i="1"/>
  <c r="G19" i="1"/>
  <c r="G20" i="1"/>
  <c r="G21" i="1"/>
  <c r="G22" i="1"/>
  <c r="G23" i="1"/>
  <c r="G24" i="1"/>
  <c r="H67" i="1"/>
  <c r="H69" i="1"/>
  <c r="H70" i="1"/>
  <c r="H50" i="1"/>
  <c r="H51" i="1"/>
  <c r="H52" i="1"/>
  <c r="H53" i="1"/>
  <c r="H59" i="1"/>
  <c r="H60" i="1"/>
  <c r="H9" i="1"/>
  <c r="H10" i="1"/>
  <c r="H11" i="1"/>
  <c r="H12" i="1"/>
  <c r="H13" i="1"/>
  <c r="H14" i="1"/>
  <c r="H15" i="1"/>
  <c r="H19" i="1"/>
  <c r="H20" i="1"/>
  <c r="H21" i="1"/>
  <c r="H22" i="1"/>
  <c r="H23" i="1"/>
  <c r="H26" i="1"/>
  <c r="H29" i="1"/>
  <c r="H32" i="1"/>
  <c r="H33" i="1"/>
  <c r="H34" i="1"/>
  <c r="H36" i="1"/>
  <c r="H37" i="1"/>
  <c r="H38" i="1"/>
  <c r="H39" i="1"/>
  <c r="H41" i="1"/>
  <c r="H42" i="1"/>
  <c r="H44" i="1"/>
  <c r="H45" i="1"/>
  <c r="G6" i="1" l="1"/>
  <c r="E74" i="1" l="1"/>
  <c r="H6" i="1"/>
  <c r="H66" i="1"/>
  <c r="G64" i="1"/>
  <c r="G61" i="1" s="1"/>
  <c r="H46" i="1"/>
  <c r="H74" i="1" l="1"/>
  <c r="G25" i="1"/>
  <c r="G46" i="1"/>
  <c r="H65" i="1"/>
  <c r="H25" i="1"/>
  <c r="G74" i="1" l="1"/>
</calcChain>
</file>

<file path=xl/sharedStrings.xml><?xml version="1.0" encoding="utf-8"?>
<sst xmlns="http://schemas.openxmlformats.org/spreadsheetml/2006/main" count="237" uniqueCount="230">
  <si>
    <t>CÓDIGO</t>
  </si>
  <si>
    <t>OBJETO DEL GASTO</t>
  </si>
  <si>
    <t>DETALLE *</t>
  </si>
  <si>
    <t>DIFERENCIA ABSOLUTA</t>
  </si>
  <si>
    <t>VARIACIÓN 
PORCENTUAL</t>
  </si>
  <si>
    <t>0</t>
  </si>
  <si>
    <t>REMUNERACIONES</t>
  </si>
  <si>
    <t>0.01.01</t>
  </si>
  <si>
    <t>Remuneraciones</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</si>
  <si>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t>
  </si>
  <si>
    <t>0.02.01</t>
  </si>
  <si>
    <t xml:space="preserve">Tiempo extraordinario </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</si>
  <si>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</si>
  <si>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0.02.02</t>
  </si>
  <si>
    <t>Recargo de funciones</t>
  </si>
  <si>
    <t>Diferencias salariales que se reconocen a los funcionarios en forma adicional a su salario habitual, que se derivan del reconocimiento por asumir en forma temporal los deberes y responsabilidades de un cargo de nivel superior por ausencia de su titular.</t>
  </si>
  <si>
    <t>0.02.05</t>
  </si>
  <si>
    <t>Dietas</t>
  </si>
  <si>
    <t>Retribución por la participación en órganos colegiados que realizan funciones institucionales, definida en términos de un monto absoluto por cada sesión del órgano a la que se asista, como por ejemplo en el caso de juntas directivas, Asamblea Legislativa, Concejos Municipales, entre otros. Esta remuneración no determina la existencia de relación laboral. La suma que se destina para cada dieta depende del ordenamiento jurídico vigente.</t>
  </si>
  <si>
    <t>0.03.01</t>
  </si>
  <si>
    <t>Retribuciones por años de servicio</t>
  </si>
  <si>
    <t>Reconocimientos adicionales que la institución destina como remuneración a sus
trabajadores por concepto de años laborados en el sector público y de acuerdo con lo
que establece el ordenamiento jurídico correspondiente.</t>
  </si>
  <si>
    <t>0.03.02</t>
  </si>
  <si>
    <t>Restricciones al ejercicio liberal de la profesión</t>
  </si>
  <si>
    <t>Compensación económica al servidor al que por legislación vigente se le ha impuesto
restricción al ejercicio de la profesión que ostenta en su cargo.</t>
  </si>
  <si>
    <t>0.03.03</t>
  </si>
  <si>
    <t>Decimotercer mes</t>
  </si>
  <si>
    <t>Retribución extraordinaria de un mes de salario adicional o proporcional al tiempo
laboral que otorga la institución por una sola vez, cada fin de año, a todos sus
trabajadores.</t>
  </si>
  <si>
    <t>0.03.04</t>
  </si>
  <si>
    <t>Salario escolar</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</si>
  <si>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</si>
  <si>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0.03.99</t>
  </si>
  <si>
    <t>Otros incentivos salariales</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</si>
  <si>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</si>
  <si>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0.04.01</t>
  </si>
  <si>
    <t>Contribución Patronal al Seguro de Salud de la CCSS</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</si>
  <si>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</si>
  <si>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0.04.02</t>
  </si>
  <si>
    <t>Contribución patronal al IMAS</t>
  </si>
  <si>
    <t>Aporte que las instituciones del Estado en su calidad de patronos destinan al Instituto
Mixto de Ayuda Social, para asignarlos a programas sociales de ese Instituto, dirigidos
a satisfacer las necesidades básicas de las familias de escasos recursos económicos.</t>
  </si>
  <si>
    <t>0.04.03</t>
  </si>
  <si>
    <t>Contribución patronal al INA</t>
  </si>
  <si>
    <t>Aporte que las instituciones del Estado en su calidad de patronos destinan al Instituto
Nacional de Aprendizaje (INA), para la formación y capacitación de los trabajadores.</t>
  </si>
  <si>
    <t>0.04.04</t>
  </si>
  <si>
    <t>Contribución patronal al FODESAF</t>
  </si>
  <si>
    <t>Pagos que instituciones del Estado como patronos, destinan al Fondo de Desarrollo
Social y Asignaciones Familiares (FODESAF), para brindar asistencia a personas de
escasos recursos económicos.</t>
  </si>
  <si>
    <t>0.04.05</t>
  </si>
  <si>
    <t>Contribución patronal al Banco Popular</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</si>
  <si>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</si>
  <si>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0.05.01</t>
  </si>
  <si>
    <t>Contribución patronal al seguro de pensiones</t>
  </si>
  <si>
    <t>Contempla las cuotas que las instituciones del Estado como patronos destinan a la
Caja Costarricense de Seguro Social, para financiar el seguro de pensiones de sus
trabajadores y pensionados cubiertos por ese seguro.</t>
  </si>
  <si>
    <t>0.05.02</t>
  </si>
  <si>
    <t>Aporte patronal al ROPC</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</si>
  <si>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</si>
  <si>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0.05.03</t>
  </si>
  <si>
    <t>Aporte patronal al FCL</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</si>
  <si>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</si>
  <si>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0.05.05</t>
  </si>
  <si>
    <t>Contribución patronal a fondos administrados</t>
  </si>
  <si>
    <t>Sumas que las instituciones del Estado como patrono aportan a aquellas instituciones
de carácter privado que la ley autorice para administrar fondos de asociaciones
solidaristas, fondos de pensiones complementarios y otros fondos de capitalización.</t>
  </si>
  <si>
    <t>SERVICIOS</t>
  </si>
  <si>
    <t>1.02.03</t>
  </si>
  <si>
    <t>Servicio de correo</t>
  </si>
  <si>
    <t>Contempla el pago de servicio de traslado nacional e internacional de toda clase de correspondencia postal, el alquiler de apartados postales, la adquisición de estampillas, y otros servicios conexos.</t>
  </si>
  <si>
    <t>1.03.01</t>
  </si>
  <si>
    <t>Información</t>
  </si>
  <si>
    <t>Corresponde a los gastos por servicios de información que utilizan las instituciones públicas para efecto de dar a conocer asuntos de carácter oficial, de tipo administrativo, campañas de carácter culturales, educativas, científicas o técnicas. Incluye la publicación de avisos, edictos, acuerdos, reglamentos, decretos, leyes, la preparación de guiones, documentales y similares, transmitidos a través de medios de comunicación masiva, escritos, radiales, audiovisuales o cualquier otro medio.</t>
  </si>
  <si>
    <t>1.03.07</t>
  </si>
  <si>
    <t>Servicio de Transferencia Electrónica de Información</t>
  </si>
  <si>
    <t>Considera el pago de los servicios de carácter virtual tales como acceso a información especializada, cuya obtención se realiza a través de medios informáticos, telemáticos y/o electrónicos.</t>
  </si>
  <si>
    <t>1.04.04</t>
  </si>
  <si>
    <t>Servicios de gestión de Apoyo (Consultorías)</t>
  </si>
  <si>
    <t>Corresponde a la cancelación de servicios profesionales y técnicos para la elaboración de trabajos en las áreas de contaduría, economía, administración, finanzas, sociología, psicología y las demás áreas de las ciencias económicas y sociales.</t>
  </si>
  <si>
    <t>1.04.99</t>
  </si>
  <si>
    <t>Otros servicios de gestión y apoyo</t>
  </si>
  <si>
    <t>Comprende el pago por concepto de servicios profesionales y técnicos en campos no contemplados en las subpartidas anteriores, con personas físicas o jurídicas, tanto nacionales como extranjeras para la realización de trabajos específicos.</t>
  </si>
  <si>
    <t>1.05.01</t>
  </si>
  <si>
    <t>Transporte dentro del país</t>
  </si>
  <si>
    <t>Contempla los gastos por concepto de servicio de traslado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transporte. Considera además, el traslado de personas ajenas a la entidad, como estudiantes, enfermos, indigentes, asesores y observadores internacionales, entre otros, de acuerdo con la legislación vigente</t>
  </si>
  <si>
    <t>1.05.02</t>
  </si>
  <si>
    <t>Viáticos dentro del país</t>
  </si>
  <si>
    <t>Erogaciones por concepto de atención de hospedaje, alimentación y otros gastos menores relacionados,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viático.
Considera además, el pago de gastos de hospedaje, alimentación y otros gastos menores relacionados, a personas ajenas a la entidad, como estudiantes, enfermos, indigentes, asesores y observadores internacionales, entre otros, de acuerdo con la legislación vigente.</t>
  </si>
  <si>
    <t>1.05.03</t>
  </si>
  <si>
    <t>Transporte en el exterior</t>
  </si>
  <si>
    <t>Corresponde al pago de los servicios de traslado que las instituciones públicas reconocen a sus funcionarios o a aquellos a quien la legislación autorice, cuando deban desplazarse hacia el exterior o desde el exterior, con el propósito de cumplir con las funciones de su cargo o las señaladas en convenios suscritos entre la institución y el beneficiario del transporte.</t>
  </si>
  <si>
    <t>1.05.04</t>
  </si>
  <si>
    <t>Viáticos en el exterior</t>
  </si>
  <si>
    <t>Erogaciones por concepto de hospedaje, alimentación y otros gastos menores relacionados, que las instituciones públicas reconocen a sus servidores o a aquellos que la legislación autorice, cuando estos deban desplazarse en forma transitoria de su centro de trabajo al exterior o desde el exterior, con el propósito de cumplir con las funciones de su cargo o las señaladas en convenios suscritos entre la institución y el beneficiario, acorde con las disposiciones legales respectivas. Incluye además, gastos necesarios por concepto de pasaporte, visa y cualesquiera otros requisitos migratorios esenciales, previos a la iniciación del viaje.</t>
  </si>
  <si>
    <t>1.07.01</t>
  </si>
  <si>
    <t>Actividades de capacitación</t>
  </si>
  <si>
    <t>Esta subpartida contempla los siguientes conceptos relacionados con: servicios y bienes inherentes a la realización de eventos de capacitación y aprendizaje tales como seminarios, charlas, congresos, simposios, cursos, talleres y similares. En este concepto se incluyen las contrataciones de manera integral o bien por separado, por ejemplo: instructores y personal de apoyo; salas de instrucción, maquinaria, equipo y mobiliario; útiles, materiales y suministros como cartapacios, afiches, flores, placas, pergaminos, así como la alimentación y hospedaje que se brinda a los participantes de los eventos en el transcurso de los mismos.
Se incluyen en esta subpartida todos los gastos de viaje y de transporte de los participantes en actividades de capacitación, tales como: visas, impuestos de salida y otros similares.
Se incluyen cuotas que la institución debe cancelar a la entidad organizadora, para que funcionarios públicos o quienes la legislación autorice, participen en congresos, seminarios, talleres, simposios, cursos, charlas y similares.</t>
  </si>
  <si>
    <t>1.08.06</t>
  </si>
  <si>
    <t>Mantenimiento  y reparación de equipo de comunicación</t>
  </si>
  <si>
    <t>Corresponde al mantenimiento y reparaciones preventivas y habituales de equipos de comunicación tales como centrales telefónicas, antenas, transmisores, receptores, teléfonos, faxes, equipo de radio, video filmador, equipo de cine, plataformas de interconectividad y comunicación, entre otros.</t>
  </si>
  <si>
    <t>1.08.07</t>
  </si>
  <si>
    <t>Mantenimiento y reparación de equipo y mobiliario de oficina</t>
  </si>
  <si>
    <t>Comprende el mantenimiento y reparaciones preventivas y habituales de equipo y mobiliario que se requiere para el uso de oficinas, como máquinas de escribir, archivadores, aires acondicionados, fotocopiadoras, escritorios, sillas, entre otros.</t>
  </si>
  <si>
    <t>1.08.99</t>
  </si>
  <si>
    <t>Mantenimiento de otros equipo</t>
  </si>
  <si>
    <t>En esta subpartida se incluye el mantenimiento y reparaciones preventivas y habituales de otra maquinaria y equipo, no contemplados en las subpartidas anteriores, comprende el mantenimiento y reparación de equipo y mobiliario médico, hospitalario, de laboratorio, de investigación y protección ambiental, drones, entre otros.</t>
  </si>
  <si>
    <t>1.09.99</t>
  </si>
  <si>
    <t>Otros Impuestos</t>
  </si>
  <si>
    <t>Incluye la compra de especies fiscales, el pago de impuestos sobre la propiedad de vehículos y cualquier otra erogación por concepto de impuestos no considerados en los renglones anteriores.</t>
  </si>
  <si>
    <t>1.99.99</t>
  </si>
  <si>
    <t>Otros servicios no especificados</t>
  </si>
  <si>
    <t>Contempla otros servicios no considerados en los grupos y subpartidas anteriores.</t>
  </si>
  <si>
    <t>MATERIALES Y SUMINISTROS</t>
  </si>
  <si>
    <t>2.01.04</t>
  </si>
  <si>
    <t>Tintas, pinturas y diluyentes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</si>
  <si>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</si>
  <si>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2.02.03</t>
  </si>
  <si>
    <t>Alimentos y bebidas</t>
  </si>
  <si>
    <t>Corresponde a la compra de alimentos y bebidas. Incluye los gastos de comida y otros servicios de restaurante brindados al personal que labora en las instituciones públicas, así como a usuarios externos que participen en reuniones de trabajo y otras actividades de carácter laboral.</t>
  </si>
  <si>
    <t>2.03.04</t>
  </si>
  <si>
    <t>Materiales y productos eléctricos, telefónicos y de cómputo</t>
  </si>
  <si>
    <t>Adquisición de materiales y productos que se requieren en la construcción, mantenimiento y reparación de los sistemas eléctricos, telefónicos y de cómputo. Como ejemplo se citan los siguientes: todo tipo de cable, bombillos, tubos, conectadores, uniones, cajas octogonales, toma corrientes, cajas telefónicas, memoria RAM, tarjetas para cómputo, abanicos internos de computadoras, entre otros.</t>
  </si>
  <si>
    <t>2.04.01</t>
  </si>
  <si>
    <t>Herramientas e instrumentos</t>
  </si>
  <si>
    <t>Incluye la adquisición de implementos no capitalizables que se requieren para realizar actividades manuales como la carpintería, mecánica, electricidad, artesanía, agricultura, instrumentos de investigación no médica, entre otras. A manera de ejemplo se citan: martillos, cepillos, palas, tenazas, alicates, cincel, cintas métricas, llaves fijas, brújulas, tubos de ensayo, desatornillador, probetas, serruchos, entre otros.</t>
  </si>
  <si>
    <t>2.04.02</t>
  </si>
  <si>
    <t>Repuestos y accesorios</t>
  </si>
  <si>
    <t>Considera los gastos por concepto de compra de repuestos que se usan para el mantenimiento y reparación de maquinaria y equipo así como accesorios, que no incrementen la vida útil del bien y no son capitalizables</t>
  </si>
  <si>
    <t>2.99.01</t>
  </si>
  <si>
    <t>Útiles y materiales de oficina y cómputo</t>
  </si>
  <si>
    <t>Comprende la adquisición de artículos que se requieren para realizar labores de oficina, de cómputo</t>
  </si>
  <si>
    <t>2.99.03</t>
  </si>
  <si>
    <t xml:space="preserve">Productos de papel, cartón e impresos </t>
  </si>
  <si>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</si>
  <si>
    <t>2.99.04</t>
  </si>
  <si>
    <t>Textiles y vestuario</t>
  </si>
  <si>
    <t>Contempla las compras de todo tipo de hilados, tejidos de fibras artificiales y naturales y prendas de vestir, incluye tanto la adquisición de los bienes terminados como los materiales para elaborarlos.</t>
  </si>
  <si>
    <t>2.99.05</t>
  </si>
  <si>
    <t>Útiles y materiales de limpieza</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</si>
  <si>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</si>
  <si>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2.99.07</t>
  </si>
  <si>
    <t xml:space="preserve">Útiles y materiales de cocina y comedor </t>
  </si>
  <si>
    <t>Corresponde la adquisición de útiles que se necesitan en las actividades culinarias y para el comedor, por ejemplo: sartenes, artículos de cuchillería, saleros, coladores, vasos, picheles, platos y otros similares. Considera además, los utensilios desechables de papel, cartón y plástico.</t>
  </si>
  <si>
    <t>2.99.99</t>
  </si>
  <si>
    <t>Otros útiles, materiales y suministros</t>
  </si>
  <si>
    <t>Incorpora la compra de útiles, materiales y suministros no incluidos en las subpartidas anteriores</t>
  </si>
  <si>
    <t>5</t>
  </si>
  <si>
    <t>BIENES DURADEROS</t>
  </si>
  <si>
    <t>5.99.03</t>
  </si>
  <si>
    <t>Bienes Intangibles</t>
  </si>
  <si>
    <t>incluye la adquisición y el desarrollo de sistemas informáticos, así como de software especializado. Se contemplan en esta subpartida, las erogaciones por concepto de adiciones y mejoras a sistemas que se encuentran en operación.</t>
  </si>
  <si>
    <t>TRANSFERENCIAS CORRIENTES</t>
  </si>
  <si>
    <t>6.02.01</t>
  </si>
  <si>
    <t>Becas a funcionarios</t>
  </si>
  <si>
    <t>Monto que se destina en forma temporal a funcionarios para que inicien, continúen o completen sus estudios, en el país o en el exterior. Dicha suma puede cubrir parcial o totalmente el costo del estudio. Además, puede incluir los gastos graduación.</t>
  </si>
  <si>
    <t>6.02.02</t>
  </si>
  <si>
    <t>Becas a terceras personas</t>
  </si>
  <si>
    <t>Suma que se destina en forma temporal a personas que no son funcionarios, para que inicien, continúen o completen sus estudios, sea en el país o en el exterior. Dicha suma puede cubrir parcial o totalmente el costo del estudio. incluye ayudas económicas para prácticas estudiantiles que están dentro de los programas de estudio de centros de enseñanza</t>
  </si>
  <si>
    <t>6.03.01</t>
  </si>
  <si>
    <t>Prestaciones legales</t>
  </si>
  <si>
    <t>Sumas que asignan las instituciones públicas para cubrir el pago por concepto de preaviso y cesantía, además de otros pagos a que tengan derecho los funcionarios una vez concluida la relación laboral con la entidad de conformidad con las regulaciones establecidas.</t>
  </si>
  <si>
    <t>6.03.99</t>
  </si>
  <si>
    <t>Subsidio por incapacidades</t>
  </si>
  <si>
    <t>Incluye el pago de subsidio por incapacidad y maternidad que se debe reconocer según la normativa de la Caja Costarricense del Seguro Social.</t>
  </si>
  <si>
    <t>Cuotas a Organismos Internacionales</t>
  </si>
  <si>
    <t>Aportes que las instituciones públicas nacionales otorgan a organismos de carácter internacional con cobertura en el ámbito mundial o regional, para gastos corrientes, previo compromiso legalmente formalizado, incluye las sumas que por concepto de cuotas que se trasladan a organismos internacionales</t>
  </si>
  <si>
    <t xml:space="preserve">  * Detalle de lo que corresponde la cuenta </t>
  </si>
  <si>
    <t>TOTAL</t>
  </si>
  <si>
    <t>Cifras en colones</t>
  </si>
  <si>
    <t>1.03.03</t>
  </si>
  <si>
    <t>Impresión, encuadernación y otros</t>
  </si>
  <si>
    <t>1.04.02</t>
  </si>
  <si>
    <t>Servicios Jurídicos</t>
  </si>
  <si>
    <t>CUENTAS ESPECIALES</t>
  </si>
  <si>
    <t>9.02.01</t>
  </si>
  <si>
    <t>Sumas libres sin asignación presupuestaria</t>
  </si>
  <si>
    <t>Incluye la previsión de recursos que no tienen asignación presupuestaria determinada, las cuales provienen tanto de recursos libres como de recursos con destino específico lo que permite guardar el equilibrio presupuestario entre ingresos y gastos, al ubicar el exceso de ingresos sobre los gastos.</t>
  </si>
  <si>
    <t>6.07.01</t>
  </si>
  <si>
    <t>6.02.03</t>
  </si>
  <si>
    <t>Ayudas a funcionarios</t>
  </si>
  <si>
    <t>Reconocimiento semestral, con base en un monto por consumo eléctrico fijo para todos los funcionarios basado en una jornada de 8 horas, por concepto de pago del consumo eléctrico en que incurren los funcionarios por el uso de las computadoras en labores de teletrabajo</t>
  </si>
  <si>
    <t>1.04.01</t>
  </si>
  <si>
    <t>Servicios médicos y de laboratorio</t>
  </si>
  <si>
    <t>5.01.06</t>
  </si>
  <si>
    <t>Equipo sanitario, de laboratorio e investigación</t>
  </si>
  <si>
    <t>2.99.02</t>
  </si>
  <si>
    <t xml:space="preserve">Útiles y materiales médico, hospitalario y de investigación </t>
  </si>
  <si>
    <t>Comprende las erogaciones por concepto de servicios profesionales y técnicos para realizar trabajos en el campo de la salud. Incluye los servicios integrales de salud.</t>
  </si>
  <si>
    <t>Se incluye aquel equipo y mobiliario médico para diagnósticos de enfermedades.</t>
  </si>
  <si>
    <t>OBSERVACIONES DE SUPERVISADOS</t>
  </si>
  <si>
    <r>
      <t>Contempla los gastos por concepto de servicios de impresión, fotocopiado, encuadernación y reproducción de revistas, libros, periódicos, comprobantes, títulos valores y papelería en general utilizada en la operación propia de las instituciones</t>
    </r>
    <r>
      <rPr>
        <sz val="10"/>
        <rFont val="Calibri"/>
        <family val="2"/>
        <scheme val="minor"/>
      </rPr>
      <t xml:space="preserve">. </t>
    </r>
  </si>
  <si>
    <r>
      <t>Incluye los pagos por servicios profesionales y técnicos para elaborar trabajos en el campo de la abogacía y el notariado</t>
    </r>
    <r>
      <rPr>
        <sz val="10"/>
        <rFont val="Calibri"/>
        <family val="2"/>
        <scheme val="minor"/>
      </rPr>
      <t xml:space="preserve">. </t>
    </r>
  </si>
  <si>
    <r>
      <t>Comprende la adquisición de útiles y materiales no capitalizables que se utilizan en las actividades médico-quirúrgicas, de enfermería, farmacia, laboratorio e investigación, tales como agujas hipodérmicas, jeringas, material de sutura, guantes, catéter y otros</t>
    </r>
    <r>
      <rPr>
        <sz val="10"/>
        <rFont val="Calibri"/>
        <family val="2"/>
        <scheme val="minor"/>
      </rPr>
      <t xml:space="preserve">. </t>
    </r>
  </si>
  <si>
    <t>Actividades protocolarias y sociales</t>
  </si>
  <si>
    <t>5.01.03</t>
  </si>
  <si>
    <t>Equipo de comunicación</t>
  </si>
  <si>
    <t>1.07.02</t>
  </si>
  <si>
    <t xml:space="preserve">Gastos por servicios inherentes a la organización y participación en eventos de formación. </t>
  </si>
  <si>
    <t>PRESUPUESTO AÑO
2026</t>
  </si>
  <si>
    <t>2.01.02</t>
  </si>
  <si>
    <t>Productos farmacéuticos y medicinales</t>
  </si>
  <si>
    <t>2.99.06</t>
  </si>
  <si>
    <t>Útiles y materiales de resguardo y seguridad</t>
  </si>
  <si>
    <t>1.03.02</t>
  </si>
  <si>
    <t>Publicidad y propaganda</t>
  </si>
  <si>
    <t>na</t>
  </si>
  <si>
    <t>na: no aplica</t>
  </si>
  <si>
    <t>Incluye los útiles y suministros de seguridad ocupacional que utilizan las instituciones para brindar seguridad a sus trabajadores tales como, guantes, botas, cascos de protección, mascarillas, etc., de conformidad con lo que establecen las “Normas técnicas para la asignación y uso de uniformes, implementos de trabajo y equipos de protección personal.</t>
  </si>
  <si>
    <r>
      <t>Corresponde a los gastos por servicios de publicidad y propaganda que utilizan las instituciones públicas, tales como anuncios, cuñas, avisos, patrocinios, preparación de guiones y documentales de carácter comercial, y otros, los cuales llegan a la ciudadanía a través de los medios de comunicación masiva, escritos, radiales, audiovisuales o cualquier otro medio, que tienen como fin atraer a posibles compradores, espectadores y usuarios o bien resaltar la imagen institucional</t>
    </r>
    <r>
      <rPr>
        <sz val="10"/>
        <rFont val="Franklin Gothic Book"/>
        <family val="2"/>
      </rPr>
      <t xml:space="preserve">. </t>
    </r>
    <r>
      <rPr>
        <sz val="8"/>
        <rFont val="Calibri"/>
        <family val="2"/>
        <scheme val="minor"/>
      </rPr>
      <t xml:space="preserve">Incluye los contratos para servicios de impresión, relacionados con la publicidad y propaganda institucional tales como: revistas, periódicos, libretas, agendas y similares, así como impresión de artículos como llaveros y lapiceros. </t>
    </r>
  </si>
  <si>
    <t>Incluye los preparados farmacéuticos para uso médico, preparados genéricos y de marcas registradas como ampollas, cápsulas, tabletas, grageas, jarabes, ungüentos, preparados para la higiene bucal y dental, así como productos botánicos pulverizados, molidos o preparados de otra forma, entre otros.</t>
  </si>
  <si>
    <t>Presupuesto del CONASSIF para el año 2027</t>
  </si>
  <si>
    <t>PRESUPUESTO AÑO
2027</t>
  </si>
  <si>
    <t>Esta partida corresponde a la atención de los participantes de alto nivel que asisten a las actividades de la Superintendencia, tanto nacionales como del extranjero. 
Así como la atención de actividades programadas anualmente como Global Money Week, giras educativas, conferencias de prensa y otros.
Adicional a ello, para este año se presupuesta para la atención de los participantes del 30 aniversario de Conassif, el cual busca fortalecer el posicionamiento institucional, destacar la trayectoria, aportes y rol, así como generar un mayor acercamiento con los distintos actores del sector.</t>
  </si>
  <si>
    <t>RESPUESTA A LOS SUPERVISADOS</t>
  </si>
  <si>
    <t>La diferencia obedece a que, en el presupuesto del año anterior, los recursos correspondientes al rubro de prohibición se contemplaron inicialmente en su partida presupuestaria específica. No obstante, posteriormente se determinó que dichos recursos debían incorporarse en la partida de sueldos fijos, por lo que se efectuó una modificación presupuestaria durante el 2026 para reflejar ese ajuste (se hizo recientemente). En consecuencia, para el ejercicio 2027 se replica la misma estructura presupuestaria, tratándose únicamente de un traslado de recursos entre partidas, sin que ello represente una variación en el monto total presupuestado.</t>
  </si>
  <si>
    <t>Con respecto a los pluses salariales, presenta una variación de cero en comparación con el año 2026.  Actualmente, únicamente una persona permanece bajo el régimen de salario base más pluses, ubicada en la Auditoría Interna del CONASSIF.</t>
  </si>
  <si>
    <t>Con respecto a los incentivos salariales, presenta una variación de cero en comparación con el año 2026.  Actualmente, únicamente una persona permanece bajo el régimen de salario base más pluses, ubicada en la Auditoría Interna del CONASSIF.</t>
  </si>
  <si>
    <r>
      <t>Poder Judicial:</t>
    </r>
    <r>
      <rPr>
        <sz val="9"/>
        <rFont val="Calibri"/>
        <family val="2"/>
        <scheme val="minor"/>
      </rPr>
      <t xml:space="preserve"> El comportamiento de la inflación al cierre del 2025 fue de -1.23% (variación interanual del IPC); el indicador se alejó del rango meta del Banco Central de Costa Rica (BCCR), que es entre 2% y 4%, sin embargo, se genera en el presupuesto del 2027 para SUPEN y CONASSIF con un incremento de 4.82% y 4.06% respectivamente, incremento que no se justifica por la variación de ese indicador, ni en el documento respectivo se justifica adecuadamente las razones para separarse del citado parámetro; al respecto se estima debió ser incluido en la documentación respectiva en un ejercicio de mayor transparencia.</t>
    </r>
  </si>
  <si>
    <r>
      <rPr>
        <b/>
        <sz val="9"/>
        <rFont val="Calibri"/>
        <family val="2"/>
        <scheme val="minor"/>
      </rPr>
      <t>JUPEMA:</t>
    </r>
    <r>
      <rPr>
        <sz val="9"/>
        <rFont val="Calibri"/>
        <family val="2"/>
        <scheme val="minor"/>
      </rPr>
      <t xml:space="preserve"> las cuales se consideran beneficios que, en el marco de un uso racional de recursos públicos no responden a necesidades ni a criterios de eficiencia presupuestaria, sino más bien a incentivos discrecionales que incluso pueden ser cuestionados legalmente algunos de ellos, y eliminados sin que esto afecte el funcionamiento operativo del CONASSIF. En efecto, sobre el particular expresó la Sala Constitucional lo siguiente:
“En este sentido, es importante señalar que sobre este tema, la Sala modifica su criterio lo que tiene una consecuencia sobre los precedentes citados supra, es decir, las Administraciones Públicas tienen limitaciones para otorgar ciertos beneficios salariales que no encuentran apoyo en la normativa legal… dado que el artículo 57 de la Constitución Política establece salario igual para trabajo igual en idénticas condiciones de eficiencia, de modo que, según se indicó arriba, solo el legislador con la libertad de configuración que tiene puede establecer esta autorización y los parámetros para otorgarlo. …” (Sentencia 3267-12)</t>
    </r>
  </si>
  <si>
    <r>
      <rPr>
        <b/>
        <sz val="9"/>
        <rFont val="Calibri"/>
        <family val="2"/>
        <scheme val="minor"/>
      </rPr>
      <t xml:space="preserve">JUPEMA: </t>
    </r>
    <r>
      <rPr>
        <sz val="9"/>
        <rFont val="Calibri"/>
        <family val="2"/>
        <scheme val="minor"/>
      </rPr>
      <t>las cuales se consideran beneficios que, en el marco de un uso racional de recursos públicos no responden a necesidades ni a criterios de eficiencia presupuestaria, sino más bien a incentivos discrecionales que incluso pueden ser cuestionados legalmente algunos de ellos, y eliminados sin que esto afecte el funcionamiento operativo del CONASSIF. En efecto, sobre el particular expresó la Sala Constitucional lo siguiente:
“En este sentido, es importante señalar que sobre este tema, la Sala modifica su criterio lo que tiene una consecuencia sobre los precedentes citados supra, es decir, las Administraciones Públicas tienen limitaciones para otorgar ciertos beneficios salariales que no encuentran apoyo en la normativa legal… dado que el artículo 57 de la Constitución Política establece salario igual para trabajo igual en idénticas condiciones de eficiencia, de modo que, según se indicó arriba, solo el legislador con la libertad de configuración que tiene puede establecer esta autorización y los parámetros para otorgarlo. …” (Sentencia 3267-12)</t>
    </r>
  </si>
  <si>
    <r>
      <rPr>
        <b/>
        <sz val="9"/>
        <rFont val="Calibri"/>
        <family val="2"/>
        <scheme val="minor"/>
      </rPr>
      <t xml:space="preserve">JUPEMA: </t>
    </r>
    <r>
      <rPr>
        <sz val="9"/>
        <rFont val="Calibri"/>
        <family val="2"/>
        <scheme val="minor"/>
      </rPr>
      <t>Ante esto se podría sugerir valorar esos incrementos según la necesidad, oportunidad y conveniencia para el 2027 con motivo de las proyecciones de crecimiento para la economía, inflación negativa y el déficit fiscal esperado.</t>
    </r>
  </si>
  <si>
    <r>
      <rPr>
        <b/>
        <sz val="9"/>
        <rFont val="Calibri"/>
        <family val="2"/>
        <scheme val="minor"/>
      </rPr>
      <t>JUPEMA:</t>
    </r>
    <r>
      <rPr>
        <sz val="9"/>
        <rFont val="Calibri"/>
        <family val="2"/>
        <scheme val="minor"/>
      </rPr>
      <t xml:space="preserve"> Ante esto se podría sugerir valorar esos incrementos según la necesidad, oportunidad y conveniencia para el 2027 con motivo de las proyecciones de crecimiento para la economía, inflación negativa y el déficit fiscal esperado.</t>
    </r>
  </si>
  <si>
    <r>
      <rPr>
        <b/>
        <sz val="9"/>
        <rFont val="Calibri"/>
        <family val="2"/>
        <scheme val="minor"/>
      </rPr>
      <t xml:space="preserve">JUPEMA: </t>
    </r>
    <r>
      <rPr>
        <sz val="9"/>
        <rFont val="Calibri"/>
        <family val="2"/>
        <scheme val="minor"/>
      </rPr>
      <t>Sobre los datos mostrados anteriormente se sugiere la revisión de la modalidad de contratación de salarios con componentes salariales, por cuanto estos, encarecen el costo de la planilla institucional.</t>
    </r>
  </si>
  <si>
    <r>
      <rPr>
        <b/>
        <sz val="9"/>
        <rFont val="Calibri"/>
        <family val="2"/>
        <scheme val="minor"/>
      </rPr>
      <t>JUPEMA:</t>
    </r>
    <r>
      <rPr>
        <sz val="9"/>
        <rFont val="Calibri"/>
        <family val="2"/>
        <scheme val="minor"/>
      </rPr>
      <t xml:space="preserve"> Sobre los datos mostrados anteriormente se sugiere la revisión de la modalidad de contratación de salarios con componentes salariales, por cuanto estos, encarecen el costo de la planilla institucional.</t>
    </r>
  </si>
  <si>
    <t>El anterior crecimiento se debe a una nueva plaza que se incluyó en la estructura del Conassif: Profesional Banca y Supervisión 3 – Abogado.</t>
  </si>
  <si>
    <t xml:space="preserve">El anterior monto presupuestario corresponde a servicios de consultoría en temas jurídicos que no son del giro normal de la Asesoría Legal del Conassif. 
Resulta indispensable su  presupuestación en caso de requerir una investigación por parte del Despacho Conassif. </t>
  </si>
  <si>
    <t>La partida presupuestaria representa un aumento debido al fortalecimiento de la comunicación institucional y garantizar una presencia activa, estratégica y oportuna en plataformas digitales, como canales clave de interacción con la ciudadanía, que faciliten la atención de consultas, el monitoreo de la percepción ciudadana y la gestión adecuada de la reputación institucional.
Además, se busca difundir información relevante sobre el sistema financiero, normativa vigente, acciones institucionales, así como contenidos de educación financiera, de manera clara, accesible y adaptada a los distintos públicos de interés.</t>
  </si>
  <si>
    <t xml:space="preserve">Erogaciones por concepto de equipo para trasmitir y recibir información, haciendo partícipe a terceros mediante comunicaciones telefónicas, compra de radios, video vean entre otros. etc </t>
  </si>
  <si>
    <t>Para visualizar las subpartidas, debe dar clic en el más (+) de la izquierda.</t>
  </si>
  <si>
    <r>
      <rPr>
        <b/>
        <sz val="9"/>
        <rFont val="Calibri"/>
        <family val="2"/>
        <scheme val="minor"/>
      </rPr>
      <t xml:space="preserve">JUPEMA: </t>
    </r>
    <r>
      <rPr>
        <sz val="9"/>
        <rFont val="Calibri"/>
        <family val="2"/>
        <scheme val="minor"/>
      </rPr>
      <t xml:space="preserve">Sobre los datos mostrados anteriormente se sugiere la revisión de la modalidad de contratación de salarios con componentes salariales, por cuanto estos, encarecen el costo de la planilla institucional.
</t>
    </r>
    <r>
      <rPr>
        <b/>
        <sz val="9"/>
        <rFont val="Calibri"/>
        <family val="2"/>
        <scheme val="minor"/>
      </rPr>
      <t xml:space="preserve">INS: </t>
    </r>
    <r>
      <rPr>
        <sz val="9"/>
        <rFont val="Calibri"/>
        <family val="2"/>
        <scheme val="minor"/>
      </rPr>
      <t>¿A que se debe el incremento en esta subpartida? Está fuera del rango permitido por la Contraloría sin previa justificación de viabilidad financiera</t>
    </r>
  </si>
  <si>
    <t>** El monto se actualiza con base en el presupuesto vigente de 2026, incluyendo las modificaciones presupuestarias aprobadas.</t>
  </si>
  <si>
    <t>La partida presupuestaría se mantiene con el objetivo de contribuir con becas a los funcionarios del Despacho de la Auditoría Interna del Conassif. Además cabe indicar que este beneficio se encuentra regulado institucionalmente en el Reglamento Autónomo de Servicios (RAS), el cual establece las condiciones, requisitos y procedimientos aplicables para el otorgamiento de becas de estudio al personal.
Asimismo, es importante señalar que la concesión de una beca implica la suscripción de un compromiso o contrato mediante el cual el funcionario adquiere obligaciones específicas con la institución, incluyendo el cumplimiento satisfactorio de los estudios y la prestación de servicios durante un período determinado posterior a la finalización de estos. En caso de incumplimiento, el reglamento contempla las medidas correspondientes.
En ese sentido, el gasto asociado a becas no constituye una erogación discrecional, sino que responde a una figura expresamente regulada y sujeta a condiciones de control y recuperación establecidas en la normativa institucional aplicable.</t>
  </si>
  <si>
    <t>Conviene precisar que la variación interanual del Índice de Precios al Consumidor constituye un indicador macroeconómico relevante para valorar el comportamiento general de los precios; sin embargo, no representa, por sí solo, el único parámetro técnico para explicar la variación entre ejercicios presupuestarios. La formulación presupuestaria institucional responde, además, a la programación de nuevas necesidades operativas, regulatorias, tecnológicas, contractuales y administrativas requeridas para el cumplimiento de las competencias asignadas por el ordenamiento jurídico del CONASSIF.
Además, el límite de crecimiento del presupuesto de las superintendencias y del Conassif no se determina con base en la inflación. Lo anterior, debido a que la Ley Reguladora del Mercado de Valores establece expresamente que: “El gasto corriente del presupuesto de las superintendencias y el Conassif, anualmente no crecerá más del sesenta y cinco por ciento (65%) del crecimiento promedio del producto interno bruto nominal, para los últimos cuatro años previos al año de formulación de dicho presupuesto. Para determinar el crecimiento anual se tomará como referencia el gasto corriente del presupuesto institucional aprobado inmediato anterior.”
Por consiguiente, la formulación presupuestaria debe observar el límite legal antes indicado, el cual constituye una restricción específica aplicable a estas instituciones. Adicionalmente, debe considerarse que el artículo 171, inciso k), de la LRMV establece como una de las funciones del CONASSIF: “Aprobar el plan anual operativo, los presupuestos, sus modificaciones y la liquidación presupuestaria de las Superintendencias, dentro del límite global fijado por la Junta Directiva del Banco Central de Costa Rica y remitirlos a la Contraloría General de la República para su aprobación final.”
En consecuencia, la aprobación de los presupuestos por parte del Conassif efectuarse observando tanto el límite de crecimiento de gasto corriente definido por la ley como el límite global establecido por la Junta Directiva del Banco Central de Costa Rica, previo a su remisión a la Contraloría General de la República para la aprobación correspondiente. Los ajustes por inflación no corresponden al mecanismo legal utilizado para definir el límite máximo de crecimiento del presupuesto institucional.
En consecuencia, la diferencia porcentual indicada no debe interpretarse exclusivamente como un ajuste asociado a inflación, sino como el resultado de una estimación integral de recursos, vinculada con el volumen, alcance y oportunidad de los bienes y servicios necesarios para asegurar la continuidad, calidad y suficiencia de las funciones de supervisión, regulación y apoyo institucional. En ese marco, las asignaciones propuestas procuran atender criterios de necesidad, razonabilidad, eficiencia, sostenibilidad y transparencia en el uso de los recursos públicos.</t>
  </si>
  <si>
    <t xml:space="preserve">El monto que se incluye en el presupuesto es para cubrir el pago de un practicante para el Despacho Conassif, que apoye en el área administrativa o área Legal del Conassif. No se incluye montos para becas en esta partida. Se realiza una carta compromiso con la Universidad y está normado por la Política Institucional. </t>
  </si>
  <si>
    <t xml:space="preserve">Partida presupuestaría que corresponde a un reconocimiento semestral, esté incluye el monto para el reconocimiento por consumo eléctrico fijo para todos los funcionarios que teletrabajan, basado en una jornada de 8 horas, por concepto de pago del consumo eléctrico en que incurren los funcionarios por el uso de las computadoras en labores de teletrabajo, de acuerdo con los estudios técnicos realizados por el Departamento de Servicios Institucionales del BCCR, cuyas recomendaciones y análisis son acogidos en su totalidad. Se ampara según la directriz GER-RES-0069-2022.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</si>
</sst>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_);[Red]\(&quot;¢&quot;#,##0.00\)"/>
    <numFmt numFmtId="165" formatCode="&quot;₡&quot;#,##0.00"/>
  </numFmts>
  <fonts count="20" x14ac:knownFonts="1">
    <font>
      <sz val="10"/>
      <name val="Arial"/>
      <family val="2"/>
    </font>
    <font>
      <sz val="10"/>
      <name val="Arial"/>
      <family val="2"/>
    </font>
    <font>
      <b/>
      <sz val="11"/>
      <color theme="0"/>
      <name val="Calibri"/>
      <family val="2"/>
      <scheme val="minor"/>
    </font>
    <font>
      <sz val="12"/>
      <name val="Calibri"/>
      <family val="2"/>
      <scheme val="minor"/>
    </font>
    <font>
      <b/>
      <sz val="12"/>
      <name val="Calibri"/>
      <family val="2"/>
      <scheme val="minor"/>
    </font>
    <font>
      <sz val="9"/>
      <name val="Calibri"/>
      <family val="2"/>
      <scheme val="minor"/>
    </font>
    <font>
      <sz val="10"/>
      <name val="Calibri"/>
      <family val="2"/>
      <scheme val="minor"/>
    </font>
    <font>
      <b/>
      <sz val="14"/>
      <name val="Calibri"/>
      <family val="2"/>
      <scheme val="minor"/>
    </font>
    <font>
      <b/>
      <sz val="8"/>
      <name val="Calibri"/>
      <family val="2"/>
      <scheme val="minor"/>
    </font>
    <font>
      <sz val="8"/>
      <name val="Calibri"/>
      <family val="2"/>
      <scheme val="minor"/>
    </font>
    <font>
      <i/>
      <sz val="10"/>
      <name val="Calibri"/>
      <family val="2"/>
      <scheme val="minor"/>
    </font>
    <font>
      <sz val="10"/>
      <color indexed="10"/>
      <name val="Calibri"/>
      <family val="2"/>
      <scheme val="minor"/>
    </font>
    <font>
      <b/>
      <sz val="16"/>
      <name val="Calibri"/>
      <family val="2"/>
      <scheme val="minor"/>
    </font>
    <font>
      <b/>
      <sz val="11"/>
      <name val="Calibri"/>
      <family val="2"/>
      <scheme val="minor"/>
    </font>
    <font>
      <b/>
      <sz val="12"/>
      <color theme="0"/>
      <name val="Calibri"/>
      <family val="2"/>
      <scheme val="minor"/>
    </font>
    <font>
      <b/>
      <sz val="9"/>
      <color theme="0"/>
      <name val="Calibri"/>
      <family val="2"/>
      <scheme val="minor"/>
    </font>
    <font>
      <b/>
      <sz val="10"/>
      <name val="Calibri"/>
      <family val="2"/>
      <scheme val="minor"/>
    </font>
    <font>
      <b/>
      <sz val="10"/>
      <color theme="0"/>
      <name val="Calibri"/>
      <family val="2"/>
      <scheme val="minor"/>
    </font>
    <font>
      <sz val="10"/>
      <name val="Franklin Gothic Book"/>
      <family val="2"/>
    </font>
    <font>
      <b/>
      <sz val="9"/>
      <name val="Calibri"/>
      <family val="2"/>
      <scheme val="minor"/>
    </font>
  </fonts>
  <fills count="4">
    <fill>
      <patternFill patternType="none"/>
    </fill>
    <fill>
      <patternFill patternType="gray125"/>
    </fill>
    <fill>
      <patternFill patternType="solid">
        <fgColor rgb="FF0D559A"/>
        <bgColor indexed="64"/>
      </patternFill>
    </fill>
    <fill>
      <patternFill patternType="solid">
        <fgColor rgb="FF0095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56">
    <xf numFmtId="0" fontId="0" fillId="0" borderId="0" xfId="0"/>
    <xf numFmtId="0" fontId="3" fillId="0" borderId="0" xfId="0" applyFont="1" applyAlignment="1">
      <alignment horizontal="center"/>
    </xf>
    <xf numFmtId="0" fontId="3" fillId="0" borderId="0" xfId="0" applyFont="1"/>
    <xf numFmtId="0" fontId="4" fillId="0" borderId="0" xfId="0" applyFont="1" applyAlignment="1">
      <alignment horizontal="left" vertical="center"/>
    </xf>
    <xf numFmtId="0" fontId="5" fillId="0" borderId="0" xfId="0" applyFont="1" applyAlignment="1">
      <alignment horizontal="left"/>
    </xf>
    <xf numFmtId="0" fontId="6" fillId="0" borderId="0" xfId="0" applyFont="1"/>
    <xf numFmtId="0" fontId="7" fillId="0" borderId="0" xfId="0" applyFont="1" applyAlignment="1">
      <alignment horizontal="center" vertical="center"/>
    </xf>
    <xf numFmtId="0" fontId="7" fillId="0" borderId="0" xfId="0" applyFont="1" applyAlignment="1">
      <alignment horizontal="centerContinuous" vertical="center" wrapText="1"/>
    </xf>
    <xf numFmtId="164" fontId="7" fillId="0" borderId="0" xfId="0" applyNumberFormat="1" applyFont="1" applyAlignment="1">
      <alignment horizontal="centerContinuous" vertical="center" wrapText="1"/>
    </xf>
    <xf numFmtId="0" fontId="6" fillId="0" borderId="0" xfId="0" applyFont="1" applyAlignment="1">
      <alignment horizontal="center" vertical="top"/>
    </xf>
    <xf numFmtId="0" fontId="10" fillId="0" borderId="0" xfId="0" applyFont="1" applyAlignment="1">
      <alignment vertical="top" wrapText="1"/>
    </xf>
    <xf numFmtId="0" fontId="6" fillId="0" borderId="0" xfId="0" applyFont="1" applyAlignment="1">
      <alignment vertical="top" wrapText="1"/>
    </xf>
    <xf numFmtId="0" fontId="11" fillId="0" borderId="0" xfId="0" applyFont="1" applyAlignment="1">
      <alignment vertical="top" wrapText="1"/>
    </xf>
    <xf numFmtId="165" fontId="11" fillId="0" borderId="0" xfId="0" applyNumberFormat="1" applyFont="1" applyAlignment="1">
      <alignment vertical="top" wrapText="1"/>
    </xf>
    <xf numFmtId="0" fontId="11" fillId="0" borderId="0" xfId="0" applyFont="1"/>
    <xf numFmtId="4" fontId="6" fillId="0" borderId="0" xfId="0" applyNumberFormat="1" applyFont="1" applyAlignment="1">
      <alignment vertical="top" wrapText="1"/>
    </xf>
    <xf numFmtId="10" fontId="6" fillId="0" borderId="0" xfId="1" applyNumberFormat="1" applyFont="1"/>
    <xf numFmtId="10" fontId="6" fillId="0" borderId="0" xfId="0" applyNumberFormat="1" applyFont="1"/>
    <xf numFmtId="0" fontId="8" fillId="0" borderId="0" xfId="0" applyFont="1" applyAlignment="1">
      <alignment vertical="center" wrapText="1"/>
    </xf>
    <xf numFmtId="0" fontId="9" fillId="0" borderId="0" xfId="0" applyFont="1" applyAlignment="1">
      <alignment vertical="center" wrapText="1"/>
    </xf>
    <xf numFmtId="0" fontId="16" fillId="0" borderId="0" xfId="0" applyFont="1"/>
    <xf numFmtId="165" fontId="16" fillId="0" borderId="0" xfId="0" applyNumberFormat="1" applyFont="1"/>
    <xf numFmtId="0" fontId="13" fillId="0" borderId="0" xfId="0" applyFont="1"/>
    <xf numFmtId="0" fontId="4" fillId="0" borderId="0" xfId="0" applyFont="1"/>
    <xf numFmtId="0" fontId="6" fillId="0" borderId="0" xfId="0" applyFont="1" applyAlignment="1">
      <alignment horizontal="left"/>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5" fontId="2" fillId="3" borderId="1" xfId="0" applyNumberFormat="1" applyFont="1" applyFill="1" applyBorder="1" applyAlignment="1">
      <alignment horizontal="right" vertical="center" wrapText="1"/>
    </xf>
    <xf numFmtId="10" fontId="2" fillId="3" borderId="1" xfId="1" applyNumberFormat="1" applyFont="1" applyFill="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165" fontId="5" fillId="0" borderId="1" xfId="0" applyNumberFormat="1" applyFont="1" applyBorder="1" applyAlignment="1">
      <alignment vertical="center" wrapText="1"/>
    </xf>
    <xf numFmtId="10" fontId="5" fillId="0" borderId="1" xfId="1" applyNumberFormat="1" applyFont="1" applyBorder="1" applyAlignment="1">
      <alignment horizontal="center" vertical="center" wrapText="1"/>
    </xf>
    <xf numFmtId="10" fontId="5" fillId="0" borderId="1" xfId="1" applyNumberFormat="1" applyFont="1" applyBorder="1" applyAlignment="1" applyProtection="1">
      <alignment horizontal="left" vertical="center" wrapText="1"/>
      <protection locked="0"/>
    </xf>
    <xf numFmtId="49" fontId="17" fillId="3" borderId="1" xfId="0" applyNumberFormat="1" applyFont="1" applyFill="1" applyBorder="1" applyAlignment="1">
      <alignment horizontal="center" vertical="center"/>
    </xf>
    <xf numFmtId="0" fontId="17" fillId="3" borderId="1" xfId="0" applyFont="1" applyFill="1" applyBorder="1" applyAlignment="1">
      <alignment horizontal="center" vertical="center" wrapText="1"/>
    </xf>
    <xf numFmtId="0" fontId="15" fillId="3" borderId="1" xfId="0" applyFont="1" applyFill="1" applyBorder="1" applyAlignment="1">
      <alignment vertical="center" wrapText="1"/>
    </xf>
    <xf numFmtId="44" fontId="17" fillId="3" borderId="1" xfId="0" applyNumberFormat="1" applyFont="1" applyFill="1" applyBorder="1" applyAlignment="1">
      <alignment horizontal="right" vertical="center" wrapText="1"/>
    </xf>
    <xf numFmtId="10" fontId="17" fillId="3" borderId="1" xfId="1" applyNumberFormat="1" applyFont="1" applyFill="1" applyBorder="1" applyAlignment="1">
      <alignment horizontal="center" vertical="center" wrapText="1"/>
    </xf>
    <xf numFmtId="0" fontId="5" fillId="0" borderId="1" xfId="1" applyNumberFormat="1" applyFont="1" applyBorder="1" applyAlignment="1">
      <alignment horizontal="center" vertical="center" wrapText="1"/>
    </xf>
    <xf numFmtId="165" fontId="17" fillId="3" borderId="1" xfId="0" applyNumberFormat="1" applyFont="1" applyFill="1" applyBorder="1" applyAlignment="1">
      <alignment horizontal="right" vertical="center" wrapText="1"/>
    </xf>
    <xf numFmtId="0" fontId="3" fillId="0" borderId="0" xfId="0" applyFont="1" applyAlignment="1">
      <alignment horizontal="left"/>
    </xf>
    <xf numFmtId="10" fontId="2" fillId="3" borderId="1" xfId="1" applyNumberFormat="1" applyFont="1" applyFill="1" applyBorder="1" applyAlignment="1">
      <alignment horizontal="left" vertical="center" wrapText="1"/>
    </xf>
    <xf numFmtId="0" fontId="15" fillId="3" borderId="1" xfId="0" applyFont="1" applyFill="1" applyBorder="1" applyAlignment="1" applyProtection="1">
      <alignment horizontal="left" vertical="center" wrapText="1"/>
      <protection locked="0"/>
    </xf>
    <xf numFmtId="0" fontId="11" fillId="0" borderId="0" xfId="0" applyFont="1" applyAlignment="1">
      <alignment horizontal="left"/>
    </xf>
    <xf numFmtId="10" fontId="6" fillId="0" borderId="0" xfId="1" applyNumberFormat="1" applyFont="1" applyAlignment="1">
      <alignment horizontal="left"/>
    </xf>
    <xf numFmtId="10" fontId="6" fillId="0" borderId="0" xfId="0" applyNumberFormat="1" applyFont="1" applyAlignment="1">
      <alignment horizontal="left"/>
    </xf>
    <xf numFmtId="0" fontId="5"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6"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center" wrapText="1"/>
    </xf>
    <xf numFmtId="0" fontId="12" fillId="0" borderId="0" xfId="0" applyFont="1" applyAlignment="1">
      <alignment horizontal="left" vertical="center"/>
    </xf>
    <xf numFmtId="0" fontId="6" fillId="0" borderId="0" xfId="0" applyFont="1" applyAlignment="1">
      <alignment horizontal="left"/>
    </xf>
  </cellXfs>
  <cellStyles count="5">
    <cellStyle name="Comma 2" xfId="3" xr:uid="{540A2233-D007-4780-BA69-0CB4C5232A0D}"/>
    <cellStyle name="Millares 2" xfId="2" xr:uid="{0C8FF029-C889-472D-B16D-0BFE932F2BF8}"/>
    <cellStyle name="Normal" xfId="0" builtinId="0"/>
    <cellStyle name="Percent 2" xfId="4" xr:uid="{4AF0D6D6-54AD-425F-8148-5A85E4C54109}"/>
    <cellStyle name="Porcentaje" xfId="1" builtinId="5"/>
  </cellStyles>
  <dxfs count="0"/>
  <tableStyles count="0" defaultTableStyle="TableStyleMedium2" defaultPivotStyle="PivotStyleLight16"/>
  <colors>
    <mruColors>
      <color rgb="FF009585"/>
      <color rgb="FF0D55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153836</xdr:colOff>
      <xdr:row>0</xdr:row>
      <xdr:rowOff>202405</xdr:rowOff>
    </xdr:from>
    <xdr:to>
      <xdr:col>8</xdr:col>
      <xdr:colOff>396750</xdr:colOff>
      <xdr:row>2</xdr:row>
      <xdr:rowOff>626744</xdr:rowOff>
    </xdr:to>
    <xdr:pic>
      <xdr:nvPicPr>
        <xdr:cNvPr id="3" name="Imagen 2">
          <a:extLst>
            <a:ext uri="{FF2B5EF4-FFF2-40B4-BE49-F238E27FC236}">
              <a16:creationId xmlns:a16="http://schemas.microsoft.com/office/drawing/2014/main" id="{C72CB193-3EEA-4FF1-9B20-A9D41E18288E}"/>
            </a:ext>
          </a:extLst>
        </xdr:cNvPr>
        <xdr:cNvPicPr>
          <a:picLocks noChangeAspect="1"/>
        </xdr:cNvPicPr>
      </xdr:nvPicPr>
      <xdr:blipFill>
        <a:blip xmlns:r="http://schemas.openxmlformats.org/officeDocument/2006/relationships" r:embed="rId1"/>
        <a:stretch>
          <a:fillRect/>
        </a:stretch>
      </xdr:blipFill>
      <xdr:spPr>
        <a:xfrm>
          <a:off x="9845524" y="202405"/>
          <a:ext cx="4510162" cy="107156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1CB3-D3C0-42F8-878D-31544B9DB53A}">
  <sheetPr>
    <pageSetUpPr fitToPage="1"/>
  </sheetPr>
  <dimension ref="B1:L84"/>
  <sheetViews>
    <sheetView showGridLines="0" tabSelected="1" zoomScale="90" zoomScaleNormal="90" workbookViewId="0">
      <selection sqref="A1:XFD1048576"/>
    </sheetView>
  </sheetViews>
  <sheetFormatPr baseColWidth="10" defaultColWidth="11.44140625" defaultRowHeight="13.8" outlineLevelRow="1" x14ac:dyDescent="0.3"/>
  <cols>
    <col min="1" max="1" width="3.21875" style="5" customWidth="1"/>
    <col min="2" max="2" width="8.77734375" style="9" customWidth="1"/>
    <col min="3" max="3" width="43.77734375" style="11" customWidth="1"/>
    <col min="4" max="4" width="61.77734375" style="11" customWidth="1"/>
    <col min="5" max="7" width="21.77734375" style="11" customWidth="1"/>
    <col min="8" max="8" width="18.77734375" style="5" customWidth="1"/>
    <col min="9" max="9" width="55.77734375" style="24" customWidth="1"/>
    <col min="10" max="10" width="134.44140625" style="24" customWidth="1"/>
    <col min="11" max="11" width="11.44140625" style="5" customWidth="1"/>
    <col min="12" max="12" width="16.21875" style="5" customWidth="1"/>
    <col min="13" max="15" width="11.44140625" style="5" customWidth="1"/>
    <col min="16" max="16384" width="11.44140625" style="5"/>
  </cols>
  <sheetData>
    <row r="1" spans="2:10" s="2" customFormat="1" ht="15.6" x14ac:dyDescent="0.3">
      <c r="B1" s="1"/>
      <c r="I1" s="43"/>
      <c r="J1" s="43"/>
    </row>
    <row r="2" spans="2:10" s="2" customFormat="1" ht="35.549999999999997" customHeight="1" x14ac:dyDescent="0.3">
      <c r="B2" s="53" t="s">
        <v>205</v>
      </c>
      <c r="C2" s="54"/>
      <c r="D2" s="54"/>
      <c r="E2" s="54"/>
      <c r="F2" s="54"/>
      <c r="G2" s="54"/>
      <c r="H2" s="54"/>
      <c r="I2" s="3"/>
      <c r="J2" s="43"/>
    </row>
    <row r="3" spans="2:10" ht="64.95" customHeight="1" x14ac:dyDescent="0.3">
      <c r="B3" s="55" t="s">
        <v>163</v>
      </c>
      <c r="C3" s="55"/>
      <c r="D3" s="55"/>
      <c r="E3" s="55"/>
      <c r="F3" s="55"/>
      <c r="G3" s="55"/>
      <c r="H3" s="55"/>
      <c r="I3" s="4"/>
    </row>
    <row r="4" spans="2:10" ht="7.5" customHeight="1" x14ac:dyDescent="0.3">
      <c r="B4" s="6"/>
      <c r="C4" s="7"/>
      <c r="D4" s="7"/>
      <c r="E4" s="8"/>
      <c r="F4" s="8"/>
      <c r="G4" s="8"/>
    </row>
    <row r="5" spans="2:10" s="23" customFormat="1" ht="43.5" customHeight="1" x14ac:dyDescent="0.3">
      <c r="B5" s="25" t="s">
        <v>0</v>
      </c>
      <c r="C5" s="26" t="s">
        <v>1</v>
      </c>
      <c r="D5" s="26" t="s">
        <v>2</v>
      </c>
      <c r="E5" s="26" t="s">
        <v>206</v>
      </c>
      <c r="F5" s="26" t="s">
        <v>193</v>
      </c>
      <c r="G5" s="26" t="s">
        <v>3</v>
      </c>
      <c r="H5" s="26" t="s">
        <v>4</v>
      </c>
      <c r="I5" s="26" t="s">
        <v>184</v>
      </c>
      <c r="J5" s="26" t="s">
        <v>208</v>
      </c>
    </row>
    <row r="6" spans="2:10" s="22" customFormat="1" ht="19.5" customHeight="1" x14ac:dyDescent="0.3">
      <c r="B6" s="27" t="s">
        <v>5</v>
      </c>
      <c r="C6" s="28" t="s">
        <v>6</v>
      </c>
      <c r="D6" s="28"/>
      <c r="E6" s="29">
        <f>SUM(E7:E24)</f>
        <v>1653873244</v>
      </c>
      <c r="F6" s="29">
        <f>SUM(F7:F24)</f>
        <v>1612034843.04</v>
      </c>
      <c r="G6" s="29">
        <f>SUM(G7:G24)</f>
        <v>41838400.960000001</v>
      </c>
      <c r="H6" s="30">
        <f>+E6/F6-1</f>
        <v>2.5953782041770568E-2</v>
      </c>
      <c r="I6" s="44"/>
      <c r="J6" s="44"/>
    </row>
    <row r="7" spans="2:10" ht="112.5" customHeight="1" outlineLevel="1" x14ac:dyDescent="0.3">
      <c r="B7" s="31" t="s">
        <v>7</v>
      </c>
      <c r="C7" s="31" t="s">
        <v>8</v>
      </c>
      <c r="D7" s="32" t="s">
        <v>9</v>
      </c>
      <c r="E7" s="33">
        <v>943768110</v>
      </c>
      <c r="F7" s="33">
        <v>911134058</v>
      </c>
      <c r="G7" s="33">
        <f>+E7-F7</f>
        <v>32634052</v>
      </c>
      <c r="H7" s="34">
        <f>+E7/F7-1</f>
        <v>3.5816959879245269E-2</v>
      </c>
      <c r="I7" s="35" t="s">
        <v>224</v>
      </c>
      <c r="J7" s="35" t="s">
        <v>219</v>
      </c>
    </row>
    <row r="8" spans="2:10" ht="48.75" customHeight="1" outlineLevel="1" x14ac:dyDescent="0.3">
      <c r="B8" s="31" t="s">
        <v>10</v>
      </c>
      <c r="C8" s="31" t="s">
        <v>11</v>
      </c>
      <c r="D8" s="32" t="s">
        <v>12</v>
      </c>
      <c r="E8" s="33">
        <v>504000</v>
      </c>
      <c r="F8" s="33">
        <v>504000</v>
      </c>
      <c r="G8" s="33">
        <f>+E8-F8</f>
        <v>0</v>
      </c>
      <c r="H8" s="34">
        <f>+E8/F8-1</f>
        <v>0</v>
      </c>
      <c r="I8" s="35"/>
      <c r="J8" s="35"/>
    </row>
    <row r="9" spans="2:10" ht="42" customHeight="1" outlineLevel="1" x14ac:dyDescent="0.3">
      <c r="B9" s="31" t="s">
        <v>13</v>
      </c>
      <c r="C9" s="31" t="s">
        <v>14</v>
      </c>
      <c r="D9" s="32" t="s">
        <v>15</v>
      </c>
      <c r="E9" s="33">
        <v>4500000</v>
      </c>
      <c r="F9" s="33">
        <v>4500000</v>
      </c>
      <c r="G9" s="33">
        <f t="shared" ref="G9:G24" si="0">+E9-F9</f>
        <v>0</v>
      </c>
      <c r="H9" s="34">
        <f t="shared" ref="H9:H23" si="1">+E9/F9-1</f>
        <v>0</v>
      </c>
      <c r="I9" s="35"/>
      <c r="J9" s="35"/>
    </row>
    <row r="10" spans="2:10" ht="75" customHeight="1" outlineLevel="1" x14ac:dyDescent="0.3">
      <c r="B10" s="31" t="s">
        <v>16</v>
      </c>
      <c r="C10" s="31" t="s">
        <v>17</v>
      </c>
      <c r="D10" s="32" t="s">
        <v>18</v>
      </c>
      <c r="E10" s="33">
        <v>130799760</v>
      </c>
      <c r="F10" s="33">
        <v>130799760</v>
      </c>
      <c r="G10" s="33">
        <f t="shared" si="0"/>
        <v>0</v>
      </c>
      <c r="H10" s="34">
        <f t="shared" si="1"/>
        <v>0</v>
      </c>
      <c r="I10" s="35"/>
      <c r="J10" s="35"/>
    </row>
    <row r="11" spans="2:10" ht="70.5" customHeight="1" outlineLevel="1" x14ac:dyDescent="0.3">
      <c r="B11" s="31" t="s">
        <v>19</v>
      </c>
      <c r="C11" s="31" t="s">
        <v>20</v>
      </c>
      <c r="D11" s="32" t="s">
        <v>21</v>
      </c>
      <c r="E11" s="33">
        <v>18930078</v>
      </c>
      <c r="F11" s="33">
        <v>18930077.039999999</v>
      </c>
      <c r="G11" s="33">
        <f t="shared" si="0"/>
        <v>0.96000000089406967</v>
      </c>
      <c r="H11" s="34">
        <f t="shared" si="1"/>
        <v>5.0712947397002495E-8</v>
      </c>
      <c r="I11" s="35" t="s">
        <v>217</v>
      </c>
      <c r="J11" s="35" t="s">
        <v>210</v>
      </c>
    </row>
    <row r="12" spans="2:10" ht="101.25" customHeight="1" outlineLevel="1" x14ac:dyDescent="0.3">
      <c r="B12" s="31" t="s">
        <v>22</v>
      </c>
      <c r="C12" s="31" t="s">
        <v>23</v>
      </c>
      <c r="D12" s="32" t="s">
        <v>24</v>
      </c>
      <c r="E12" s="33">
        <v>30023898</v>
      </c>
      <c r="F12" s="33">
        <v>30023898.039999999</v>
      </c>
      <c r="G12" s="33">
        <f t="shared" si="0"/>
        <v>-3.9999999105930328E-2</v>
      </c>
      <c r="H12" s="34">
        <f t="shared" si="1"/>
        <v>-1.3322719594199839E-9</v>
      </c>
      <c r="I12" s="49" t="s">
        <v>217</v>
      </c>
      <c r="J12" s="49" t="s">
        <v>209</v>
      </c>
    </row>
    <row r="13" spans="2:10" ht="75" customHeight="1" outlineLevel="1" x14ac:dyDescent="0.3">
      <c r="B13" s="31" t="s">
        <v>25</v>
      </c>
      <c r="C13" s="31" t="s">
        <v>26</v>
      </c>
      <c r="D13" s="32" t="s">
        <v>27</v>
      </c>
      <c r="E13" s="33">
        <v>90340793</v>
      </c>
      <c r="F13" s="33">
        <v>88748877.960000008</v>
      </c>
      <c r="G13" s="33">
        <f t="shared" si="0"/>
        <v>1591915.0399999917</v>
      </c>
      <c r="H13" s="34">
        <f t="shared" si="1"/>
        <v>1.7937297649188055E-2</v>
      </c>
      <c r="I13" s="49"/>
      <c r="J13" s="49"/>
    </row>
    <row r="14" spans="2:10" ht="75" customHeight="1" outlineLevel="1" x14ac:dyDescent="0.3">
      <c r="B14" s="31" t="s">
        <v>28</v>
      </c>
      <c r="C14" s="31" t="s">
        <v>29</v>
      </c>
      <c r="D14" s="32" t="s">
        <v>30</v>
      </c>
      <c r="E14" s="33">
        <v>83360710</v>
      </c>
      <c r="F14" s="33">
        <v>81891792</v>
      </c>
      <c r="G14" s="33">
        <f t="shared" si="0"/>
        <v>1468918</v>
      </c>
      <c r="H14" s="34">
        <f t="shared" si="1"/>
        <v>1.7937304388210285E-2</v>
      </c>
      <c r="I14" s="49" t="s">
        <v>218</v>
      </c>
      <c r="J14" s="35" t="s">
        <v>219</v>
      </c>
    </row>
    <row r="15" spans="2:10" ht="75" customHeight="1" outlineLevel="1" x14ac:dyDescent="0.3">
      <c r="B15" s="31" t="s">
        <v>31</v>
      </c>
      <c r="C15" s="31" t="s">
        <v>32</v>
      </c>
      <c r="D15" s="32" t="s">
        <v>33</v>
      </c>
      <c r="E15" s="33">
        <v>3002703</v>
      </c>
      <c r="F15" s="33">
        <v>3002703</v>
      </c>
      <c r="G15" s="33">
        <f t="shared" si="0"/>
        <v>0</v>
      </c>
      <c r="H15" s="34">
        <f t="shared" si="1"/>
        <v>0</v>
      </c>
      <c r="I15" s="49" t="s">
        <v>217</v>
      </c>
      <c r="J15" s="35" t="s">
        <v>211</v>
      </c>
    </row>
    <row r="16" spans="2:10" ht="86.25" customHeight="1" outlineLevel="1" x14ac:dyDescent="0.3">
      <c r="B16" s="31" t="s">
        <v>34</v>
      </c>
      <c r="C16" s="31" t="s">
        <v>35</v>
      </c>
      <c r="D16" s="32" t="s">
        <v>36</v>
      </c>
      <c r="E16" s="33">
        <v>100278280</v>
      </c>
      <c r="F16" s="33">
        <v>98511255</v>
      </c>
      <c r="G16" s="33">
        <f t="shared" si="0"/>
        <v>1767025</v>
      </c>
      <c r="H16" s="34">
        <f>+E16/F16-1</f>
        <v>1.793729051568782E-2</v>
      </c>
      <c r="I16" s="49"/>
      <c r="J16" s="49"/>
    </row>
    <row r="17" spans="2:10" ht="86.25" customHeight="1" outlineLevel="1" x14ac:dyDescent="0.3">
      <c r="B17" s="31" t="s">
        <v>37</v>
      </c>
      <c r="C17" s="31" t="s">
        <v>38</v>
      </c>
      <c r="D17" s="32" t="s">
        <v>39</v>
      </c>
      <c r="E17" s="33">
        <v>5420449</v>
      </c>
      <c r="F17" s="33">
        <v>5324934</v>
      </c>
      <c r="G17" s="33">
        <f>+E17-F17</f>
        <v>95515</v>
      </c>
      <c r="H17" s="34">
        <f>+E17/F17-1</f>
        <v>1.7937311523485544E-2</v>
      </c>
      <c r="I17" s="49"/>
      <c r="J17" s="49"/>
    </row>
    <row r="18" spans="2:10" ht="86.25" customHeight="1" outlineLevel="1" x14ac:dyDescent="0.3">
      <c r="B18" s="31" t="s">
        <v>40</v>
      </c>
      <c r="C18" s="31" t="s">
        <v>41</v>
      </c>
      <c r="D18" s="32" t="s">
        <v>42</v>
      </c>
      <c r="E18" s="33">
        <v>16261343</v>
      </c>
      <c r="F18" s="33">
        <v>15974799</v>
      </c>
      <c r="G18" s="33">
        <f t="shared" si="0"/>
        <v>286544</v>
      </c>
      <c r="H18" s="34">
        <f>+E18/F18-1</f>
        <v>1.7937252293440453E-2</v>
      </c>
      <c r="I18" s="49"/>
      <c r="J18" s="49"/>
    </row>
    <row r="19" spans="2:10" ht="86.25" customHeight="1" outlineLevel="1" x14ac:dyDescent="0.3">
      <c r="B19" s="31" t="s">
        <v>43</v>
      </c>
      <c r="C19" s="31" t="s">
        <v>44</v>
      </c>
      <c r="D19" s="32" t="s">
        <v>45</v>
      </c>
      <c r="E19" s="33">
        <v>54204476</v>
      </c>
      <c r="F19" s="33">
        <v>53249327.039999999</v>
      </c>
      <c r="G19" s="33">
        <f t="shared" si="0"/>
        <v>955148.96000000089</v>
      </c>
      <c r="H19" s="34">
        <f t="shared" si="1"/>
        <v>1.7937296358365495E-2</v>
      </c>
      <c r="I19" s="49"/>
      <c r="J19" s="49"/>
    </row>
    <row r="20" spans="2:10" ht="86.25" customHeight="1" outlineLevel="1" x14ac:dyDescent="0.3">
      <c r="B20" s="31" t="s">
        <v>46</v>
      </c>
      <c r="C20" s="31" t="s">
        <v>47</v>
      </c>
      <c r="D20" s="32" t="s">
        <v>48</v>
      </c>
      <c r="E20" s="33">
        <v>5420449</v>
      </c>
      <c r="F20" s="33">
        <v>5324934</v>
      </c>
      <c r="G20" s="33">
        <f t="shared" si="0"/>
        <v>95515</v>
      </c>
      <c r="H20" s="34">
        <f t="shared" si="1"/>
        <v>1.7937311523485544E-2</v>
      </c>
      <c r="I20" s="49"/>
      <c r="J20" s="49"/>
    </row>
    <row r="21" spans="2:10" ht="86.25" customHeight="1" outlineLevel="1" x14ac:dyDescent="0.3">
      <c r="B21" s="31" t="s">
        <v>49</v>
      </c>
      <c r="C21" s="31" t="s">
        <v>50</v>
      </c>
      <c r="D21" s="32" t="s">
        <v>51</v>
      </c>
      <c r="E21" s="33">
        <v>60492195</v>
      </c>
      <c r="F21" s="33">
        <v>59426248.919999994</v>
      </c>
      <c r="G21" s="33">
        <f t="shared" si="0"/>
        <v>1065946.0800000057</v>
      </c>
      <c r="H21" s="34">
        <f t="shared" si="1"/>
        <v>1.7937293693818468E-2</v>
      </c>
      <c r="I21" s="49"/>
      <c r="J21" s="49"/>
    </row>
    <row r="22" spans="2:10" ht="86.25" customHeight="1" outlineLevel="1" x14ac:dyDescent="0.3">
      <c r="B22" s="31" t="s">
        <v>52</v>
      </c>
      <c r="C22" s="31" t="s">
        <v>53</v>
      </c>
      <c r="D22" s="32" t="s">
        <v>54</v>
      </c>
      <c r="E22" s="33">
        <v>32522686</v>
      </c>
      <c r="F22" s="33">
        <v>31949597.039999999</v>
      </c>
      <c r="G22" s="33">
        <f t="shared" si="0"/>
        <v>573088.96000000089</v>
      </c>
      <c r="H22" s="34">
        <f t="shared" si="1"/>
        <v>1.7937282879734173E-2</v>
      </c>
      <c r="I22" s="49"/>
      <c r="J22" s="49"/>
    </row>
    <row r="23" spans="2:10" ht="86.25" customHeight="1" outlineLevel="1" x14ac:dyDescent="0.3">
      <c r="B23" s="31" t="s">
        <v>55</v>
      </c>
      <c r="C23" s="31" t="s">
        <v>56</v>
      </c>
      <c r="D23" s="32" t="s">
        <v>57</v>
      </c>
      <c r="E23" s="33">
        <v>16261343</v>
      </c>
      <c r="F23" s="33">
        <v>15974799</v>
      </c>
      <c r="G23" s="33">
        <f t="shared" si="0"/>
        <v>286544</v>
      </c>
      <c r="H23" s="34">
        <f t="shared" si="1"/>
        <v>1.7937252293440453E-2</v>
      </c>
      <c r="I23" s="49"/>
      <c r="J23" s="49"/>
    </row>
    <row r="24" spans="2:10" ht="86.25" customHeight="1" outlineLevel="1" x14ac:dyDescent="0.3">
      <c r="B24" s="31" t="s">
        <v>58</v>
      </c>
      <c r="C24" s="31" t="s">
        <v>59</v>
      </c>
      <c r="D24" s="32" t="s">
        <v>60</v>
      </c>
      <c r="E24" s="33">
        <v>57781971</v>
      </c>
      <c r="F24" s="33">
        <v>56763783</v>
      </c>
      <c r="G24" s="33">
        <f t="shared" si="0"/>
        <v>1018188</v>
      </c>
      <c r="H24" s="34">
        <f>+E24/F24-1</f>
        <v>1.7937282298468471E-2</v>
      </c>
      <c r="I24" s="49"/>
      <c r="J24" s="49"/>
    </row>
    <row r="25" spans="2:10" s="20" customFormat="1" ht="19.5" customHeight="1" x14ac:dyDescent="0.3">
      <c r="B25" s="36">
        <v>1</v>
      </c>
      <c r="C25" s="37" t="s">
        <v>61</v>
      </c>
      <c r="D25" s="38"/>
      <c r="E25" s="39">
        <f>SUM(E26:E45)</f>
        <v>141659244.03734925</v>
      </c>
      <c r="F25" s="39">
        <f>SUM(F26:F45)</f>
        <v>109312951.1237734</v>
      </c>
      <c r="G25" s="39">
        <f>SUM(G26:G45)</f>
        <v>32346292.913575865</v>
      </c>
      <c r="H25" s="40">
        <f t="shared" ref="H25:H60" si="2">+E25/F25-1</f>
        <v>0.29590540353220041</v>
      </c>
      <c r="I25" s="45"/>
      <c r="J25" s="45"/>
    </row>
    <row r="26" spans="2:10" ht="42.75" hidden="1" customHeight="1" outlineLevel="1" x14ac:dyDescent="0.3">
      <c r="B26" s="31" t="s">
        <v>62</v>
      </c>
      <c r="C26" s="31" t="s">
        <v>63</v>
      </c>
      <c r="D26" s="32" t="s">
        <v>64</v>
      </c>
      <c r="E26" s="33">
        <v>0</v>
      </c>
      <c r="F26" s="33">
        <v>0</v>
      </c>
      <c r="G26" s="33">
        <f t="shared" ref="G26:G45" si="3">+E26-F26</f>
        <v>0</v>
      </c>
      <c r="H26" s="34" t="e">
        <f t="shared" si="2"/>
        <v>#DIV/0!</v>
      </c>
      <c r="I26" s="49"/>
      <c r="J26" s="49"/>
    </row>
    <row r="27" spans="2:10" ht="77.25" customHeight="1" outlineLevel="1" x14ac:dyDescent="0.3">
      <c r="B27" s="31" t="s">
        <v>65</v>
      </c>
      <c r="C27" s="31" t="s">
        <v>66</v>
      </c>
      <c r="D27" s="32" t="s">
        <v>67</v>
      </c>
      <c r="E27" s="33">
        <v>3819000</v>
      </c>
      <c r="F27" s="33">
        <v>1000000</v>
      </c>
      <c r="G27" s="33">
        <f t="shared" si="3"/>
        <v>2819000</v>
      </c>
      <c r="H27" s="34">
        <f>+E27/F27-1</f>
        <v>2.819</v>
      </c>
      <c r="I27" s="49"/>
      <c r="J27" s="49"/>
    </row>
    <row r="28" spans="2:10" ht="98.55" customHeight="1" outlineLevel="1" x14ac:dyDescent="0.3">
      <c r="B28" s="31" t="s">
        <v>198</v>
      </c>
      <c r="C28" s="31" t="s">
        <v>199</v>
      </c>
      <c r="D28" s="32" t="s">
        <v>203</v>
      </c>
      <c r="E28" s="33">
        <v>0</v>
      </c>
      <c r="F28" s="33">
        <v>1524000</v>
      </c>
      <c r="G28" s="33">
        <f t="shared" si="3"/>
        <v>-1524000</v>
      </c>
      <c r="H28" s="34" t="s">
        <v>200</v>
      </c>
      <c r="I28" s="49"/>
      <c r="J28" s="49"/>
    </row>
    <row r="29" spans="2:10" ht="55.05" customHeight="1" outlineLevel="1" x14ac:dyDescent="0.3">
      <c r="B29" s="31" t="s">
        <v>164</v>
      </c>
      <c r="C29" s="31" t="s">
        <v>165</v>
      </c>
      <c r="D29" s="32" t="s">
        <v>185</v>
      </c>
      <c r="E29" s="33">
        <v>500000</v>
      </c>
      <c r="F29" s="33">
        <v>640000</v>
      </c>
      <c r="G29" s="33">
        <f t="shared" si="3"/>
        <v>-140000</v>
      </c>
      <c r="H29" s="34">
        <f t="shared" si="2"/>
        <v>-0.21875</v>
      </c>
      <c r="I29" s="49"/>
      <c r="J29" s="49"/>
    </row>
    <row r="30" spans="2:10" ht="55.05" customHeight="1" outlineLevel="1" x14ac:dyDescent="0.3">
      <c r="B30" s="31" t="s">
        <v>68</v>
      </c>
      <c r="C30" s="31" t="s">
        <v>69</v>
      </c>
      <c r="D30" s="32" t="s">
        <v>70</v>
      </c>
      <c r="E30" s="33">
        <v>843214.92117400002</v>
      </c>
      <c r="F30" s="33">
        <v>3413214.921174</v>
      </c>
      <c r="G30" s="33">
        <f t="shared" si="3"/>
        <v>-2570000</v>
      </c>
      <c r="H30" s="34">
        <f>+E30/F30-1</f>
        <v>-0.75295580833685971</v>
      </c>
      <c r="I30" s="49"/>
      <c r="J30" s="49"/>
    </row>
    <row r="31" spans="2:10" ht="55.05" customHeight="1" outlineLevel="1" x14ac:dyDescent="0.3">
      <c r="B31" s="31" t="s">
        <v>176</v>
      </c>
      <c r="C31" s="31" t="s">
        <v>177</v>
      </c>
      <c r="D31" s="32" t="s">
        <v>182</v>
      </c>
      <c r="E31" s="33">
        <v>335000</v>
      </c>
      <c r="F31" s="33">
        <v>220000</v>
      </c>
      <c r="G31" s="33">
        <f t="shared" ref="G31" si="4">+E31-F31</f>
        <v>115000</v>
      </c>
      <c r="H31" s="34">
        <f t="shared" si="2"/>
        <v>0.52272727272727271</v>
      </c>
      <c r="I31" s="49"/>
      <c r="J31" s="49"/>
    </row>
    <row r="32" spans="2:10" ht="84" customHeight="1" outlineLevel="1" x14ac:dyDescent="0.3">
      <c r="B32" s="31" t="s">
        <v>166</v>
      </c>
      <c r="C32" s="31" t="s">
        <v>167</v>
      </c>
      <c r="D32" s="32" t="s">
        <v>186</v>
      </c>
      <c r="E32" s="33">
        <v>49999261.385452591</v>
      </c>
      <c r="F32" s="33">
        <v>53181146.714047797</v>
      </c>
      <c r="G32" s="33">
        <f t="shared" si="3"/>
        <v>-3181885.3285952061</v>
      </c>
      <c r="H32" s="34">
        <f t="shared" si="2"/>
        <v>-5.9831077838618962E-2</v>
      </c>
      <c r="I32" s="49" t="s">
        <v>216</v>
      </c>
      <c r="J32" s="49" t="s">
        <v>220</v>
      </c>
    </row>
    <row r="33" spans="2:12" ht="90" customHeight="1" outlineLevel="1" x14ac:dyDescent="0.3">
      <c r="B33" s="31" t="s">
        <v>71</v>
      </c>
      <c r="C33" s="31" t="s">
        <v>72</v>
      </c>
      <c r="D33" s="32" t="s">
        <v>73</v>
      </c>
      <c r="E33" s="33">
        <v>20350000</v>
      </c>
      <c r="F33" s="33">
        <v>15001631</v>
      </c>
      <c r="G33" s="33">
        <f t="shared" si="3"/>
        <v>5348369</v>
      </c>
      <c r="H33" s="34">
        <f t="shared" si="2"/>
        <v>0.35651916781581949</v>
      </c>
      <c r="I33" s="49" t="s">
        <v>216</v>
      </c>
      <c r="J33" s="49" t="s">
        <v>221</v>
      </c>
    </row>
    <row r="34" spans="2:12" ht="52.95" customHeight="1" outlineLevel="1" x14ac:dyDescent="0.3">
      <c r="B34" s="31" t="s">
        <v>74</v>
      </c>
      <c r="C34" s="31" t="s">
        <v>75</v>
      </c>
      <c r="D34" s="32" t="s">
        <v>76</v>
      </c>
      <c r="E34" s="33">
        <v>780000</v>
      </c>
      <c r="F34" s="33">
        <v>980000</v>
      </c>
      <c r="G34" s="33">
        <f t="shared" si="3"/>
        <v>-200000</v>
      </c>
      <c r="H34" s="34">
        <f t="shared" si="2"/>
        <v>-0.20408163265306123</v>
      </c>
      <c r="I34" s="49"/>
      <c r="J34" s="49"/>
    </row>
    <row r="35" spans="2:12" ht="97.5" customHeight="1" outlineLevel="1" x14ac:dyDescent="0.3">
      <c r="B35" s="31" t="s">
        <v>77</v>
      </c>
      <c r="C35" s="31" t="s">
        <v>78</v>
      </c>
      <c r="D35" s="32" t="s">
        <v>79</v>
      </c>
      <c r="E35" s="33">
        <v>278409.80676225608</v>
      </c>
      <c r="F35" s="33">
        <v>0</v>
      </c>
      <c r="G35" s="33">
        <f t="shared" si="3"/>
        <v>278409.80676225608</v>
      </c>
      <c r="H35" s="34">
        <f>IFERROR(E35/F35-1,0)</f>
        <v>0</v>
      </c>
      <c r="I35" s="49"/>
      <c r="J35" s="49"/>
    </row>
    <row r="36" spans="2:12" ht="112.5" hidden="1" customHeight="1" outlineLevel="1" x14ac:dyDescent="0.3">
      <c r="B36" s="31" t="s">
        <v>80</v>
      </c>
      <c r="C36" s="31" t="s">
        <v>81</v>
      </c>
      <c r="D36" s="32" t="s">
        <v>82</v>
      </c>
      <c r="E36" s="33">
        <v>0</v>
      </c>
      <c r="F36" s="33">
        <v>0</v>
      </c>
      <c r="G36" s="33">
        <f t="shared" si="3"/>
        <v>0</v>
      </c>
      <c r="H36" s="34" t="e">
        <f t="shared" si="2"/>
        <v>#DIV/0!</v>
      </c>
      <c r="I36" s="49"/>
      <c r="J36" s="49"/>
    </row>
    <row r="37" spans="2:12" ht="67.5" customHeight="1" outlineLevel="1" x14ac:dyDescent="0.3">
      <c r="B37" s="31" t="s">
        <v>83</v>
      </c>
      <c r="C37" s="31" t="s">
        <v>84</v>
      </c>
      <c r="D37" s="32" t="s">
        <v>85</v>
      </c>
      <c r="E37" s="33">
        <v>4220199.7699999996</v>
      </c>
      <c r="F37" s="33">
        <v>4711659</v>
      </c>
      <c r="G37" s="33">
        <f t="shared" si="3"/>
        <v>-491459.23000000045</v>
      </c>
      <c r="H37" s="34">
        <f t="shared" si="2"/>
        <v>-0.10430704556505477</v>
      </c>
      <c r="I37" s="49"/>
      <c r="J37" s="49"/>
    </row>
    <row r="38" spans="2:12" ht="96" customHeight="1" outlineLevel="1" x14ac:dyDescent="0.3">
      <c r="B38" s="31" t="s">
        <v>86</v>
      </c>
      <c r="C38" s="31" t="s">
        <v>87</v>
      </c>
      <c r="D38" s="32" t="s">
        <v>88</v>
      </c>
      <c r="E38" s="33">
        <v>3142348.2399999998</v>
      </c>
      <c r="F38" s="33">
        <v>3508290.46</v>
      </c>
      <c r="G38" s="33">
        <f t="shared" si="3"/>
        <v>-365942.2200000002</v>
      </c>
      <c r="H38" s="34">
        <f t="shared" si="2"/>
        <v>-0.10430784570784946</v>
      </c>
      <c r="I38" s="49"/>
      <c r="J38" s="49"/>
    </row>
    <row r="39" spans="2:12" ht="158.55000000000001" customHeight="1" outlineLevel="1" x14ac:dyDescent="0.3">
      <c r="B39" s="31" t="s">
        <v>89</v>
      </c>
      <c r="C39" s="31" t="s">
        <v>90</v>
      </c>
      <c r="D39" s="32" t="s">
        <v>91</v>
      </c>
      <c r="E39" s="33">
        <v>37169952.008551612</v>
      </c>
      <c r="F39" s="33">
        <v>22718958.628551599</v>
      </c>
      <c r="G39" s="33">
        <f t="shared" si="3"/>
        <v>14450993.380000014</v>
      </c>
      <c r="H39" s="34">
        <f t="shared" si="2"/>
        <v>0.63607639840670416</v>
      </c>
      <c r="I39" s="49"/>
      <c r="J39" s="49"/>
    </row>
    <row r="40" spans="2:12" ht="146.25" customHeight="1" outlineLevel="1" x14ac:dyDescent="0.3">
      <c r="B40" s="31" t="s">
        <v>191</v>
      </c>
      <c r="C40" s="31" t="s">
        <v>188</v>
      </c>
      <c r="D40" s="32" t="s">
        <v>192</v>
      </c>
      <c r="E40" s="33">
        <v>20000000</v>
      </c>
      <c r="F40" s="33">
        <v>2364050.4</v>
      </c>
      <c r="G40" s="33">
        <f>+E40-F40</f>
        <v>17635949.600000001</v>
      </c>
      <c r="H40" s="34">
        <f>+E40/F40-1</f>
        <v>7.4600565199455993</v>
      </c>
      <c r="I40" s="49" t="s">
        <v>215</v>
      </c>
      <c r="J40" s="49" t="s">
        <v>207</v>
      </c>
    </row>
    <row r="41" spans="2:12" ht="45.6" hidden="1" customHeight="1" outlineLevel="1" x14ac:dyDescent="0.3">
      <c r="B41" s="31" t="s">
        <v>92</v>
      </c>
      <c r="C41" s="31" t="s">
        <v>93</v>
      </c>
      <c r="D41" s="32" t="s">
        <v>94</v>
      </c>
      <c r="E41" s="33">
        <v>0</v>
      </c>
      <c r="F41" s="33">
        <v>0</v>
      </c>
      <c r="G41" s="33">
        <f t="shared" si="3"/>
        <v>0</v>
      </c>
      <c r="H41" s="34" t="e">
        <f t="shared" si="2"/>
        <v>#DIV/0!</v>
      </c>
      <c r="I41" s="49"/>
      <c r="J41" s="49"/>
    </row>
    <row r="42" spans="2:12" ht="46.95" hidden="1" customHeight="1" outlineLevel="1" x14ac:dyDescent="0.3">
      <c r="B42" s="31" t="s">
        <v>95</v>
      </c>
      <c r="C42" s="31" t="s">
        <v>96</v>
      </c>
      <c r="D42" s="32" t="s">
        <v>97</v>
      </c>
      <c r="E42" s="33">
        <v>0</v>
      </c>
      <c r="F42" s="33">
        <v>0</v>
      </c>
      <c r="G42" s="33">
        <f t="shared" si="3"/>
        <v>0</v>
      </c>
      <c r="H42" s="34" t="e">
        <f t="shared" si="2"/>
        <v>#DIV/0!</v>
      </c>
      <c r="I42" s="49"/>
      <c r="J42" s="49"/>
    </row>
    <row r="43" spans="2:12" ht="63" customHeight="1" outlineLevel="1" x14ac:dyDescent="0.3">
      <c r="B43" s="31" t="s">
        <v>98</v>
      </c>
      <c r="C43" s="31" t="s">
        <v>99</v>
      </c>
      <c r="D43" s="32" t="s">
        <v>100</v>
      </c>
      <c r="E43" s="33">
        <v>171857.90540880006</v>
      </c>
      <c r="F43" s="33">
        <v>0</v>
      </c>
      <c r="G43" s="33">
        <f t="shared" si="3"/>
        <v>171857.90540880006</v>
      </c>
      <c r="H43" s="34">
        <f>+IFERROR(E43/F43-1,0)</f>
        <v>0</v>
      </c>
      <c r="I43" s="49"/>
      <c r="J43" s="49"/>
    </row>
    <row r="44" spans="2:12" ht="41.25" customHeight="1" outlineLevel="1" x14ac:dyDescent="0.3">
      <c r="B44" s="31" t="s">
        <v>101</v>
      </c>
      <c r="C44" s="31" t="s">
        <v>102</v>
      </c>
      <c r="D44" s="32" t="s">
        <v>103</v>
      </c>
      <c r="E44" s="33">
        <v>50000</v>
      </c>
      <c r="F44" s="33">
        <v>50000</v>
      </c>
      <c r="G44" s="33">
        <f t="shared" si="3"/>
        <v>0</v>
      </c>
      <c r="H44" s="34">
        <f t="shared" si="2"/>
        <v>0</v>
      </c>
      <c r="I44" s="49"/>
      <c r="J44" s="49"/>
    </row>
    <row r="45" spans="2:12" ht="19.5" hidden="1" customHeight="1" outlineLevel="1" x14ac:dyDescent="0.3">
      <c r="B45" s="31" t="s">
        <v>104</v>
      </c>
      <c r="C45" s="31" t="s">
        <v>105</v>
      </c>
      <c r="D45" s="32" t="s">
        <v>106</v>
      </c>
      <c r="E45" s="33">
        <v>0</v>
      </c>
      <c r="F45" s="33">
        <v>0</v>
      </c>
      <c r="G45" s="33">
        <f t="shared" si="3"/>
        <v>0</v>
      </c>
      <c r="H45" s="34" t="e">
        <f t="shared" si="2"/>
        <v>#DIV/0!</v>
      </c>
      <c r="I45" s="49"/>
      <c r="J45" s="49"/>
    </row>
    <row r="46" spans="2:12" s="20" customFormat="1" x14ac:dyDescent="0.3">
      <c r="B46" s="36">
        <v>2</v>
      </c>
      <c r="C46" s="37" t="s">
        <v>107</v>
      </c>
      <c r="D46" s="38"/>
      <c r="E46" s="39">
        <f>SUM(E47:E60)</f>
        <v>3016575.4955136003</v>
      </c>
      <c r="F46" s="39">
        <f>SUM(F47:F60)</f>
        <v>4114446.8006352</v>
      </c>
      <c r="G46" s="39">
        <f>SUM(G47:G60)</f>
        <v>-1097871.3051215999</v>
      </c>
      <c r="H46" s="40">
        <f t="shared" si="2"/>
        <v>-0.26683327268980783</v>
      </c>
      <c r="I46" s="45"/>
      <c r="J46" s="45"/>
      <c r="L46" s="21"/>
    </row>
    <row r="47" spans="2:12" ht="40.799999999999997" hidden="1" outlineLevel="1" x14ac:dyDescent="0.3">
      <c r="B47" s="31" t="s">
        <v>194</v>
      </c>
      <c r="C47" s="31" t="s">
        <v>195</v>
      </c>
      <c r="D47" s="32" t="s">
        <v>204</v>
      </c>
      <c r="E47" s="33">
        <v>0</v>
      </c>
      <c r="F47" s="33">
        <v>35000</v>
      </c>
      <c r="G47" s="33">
        <f t="shared" ref="G47:G60" si="5">+E47-F47</f>
        <v>-35000</v>
      </c>
      <c r="H47" s="34" t="s">
        <v>200</v>
      </c>
      <c r="I47" s="49"/>
      <c r="J47" s="49"/>
    </row>
    <row r="48" spans="2:12" ht="55.05" customHeight="1" outlineLevel="1" x14ac:dyDescent="0.3">
      <c r="B48" s="31" t="s">
        <v>108</v>
      </c>
      <c r="C48" s="31" t="s">
        <v>109</v>
      </c>
      <c r="D48" s="32" t="s">
        <v>110</v>
      </c>
      <c r="E48" s="33">
        <v>958287.74775680003</v>
      </c>
      <c r="F48" s="33">
        <v>900000</v>
      </c>
      <c r="G48" s="33">
        <f t="shared" ref="G48" si="6">+E48-F48</f>
        <v>58287.747756800032</v>
      </c>
      <c r="H48" s="34">
        <f t="shared" ref="H48" si="7">+E48/F48-1</f>
        <v>6.4764164174222261E-2</v>
      </c>
      <c r="I48" s="49"/>
      <c r="J48" s="49"/>
    </row>
    <row r="49" spans="2:10" ht="55.05" customHeight="1" outlineLevel="1" x14ac:dyDescent="0.3">
      <c r="B49" s="31" t="s">
        <v>111</v>
      </c>
      <c r="C49" s="31" t="s">
        <v>112</v>
      </c>
      <c r="D49" s="32" t="s">
        <v>113</v>
      </c>
      <c r="E49" s="33">
        <v>1000000</v>
      </c>
      <c r="F49" s="33">
        <v>1000000</v>
      </c>
      <c r="G49" s="33">
        <f t="shared" si="5"/>
        <v>0</v>
      </c>
      <c r="H49" s="34">
        <f t="shared" si="2"/>
        <v>0</v>
      </c>
      <c r="I49" s="49"/>
      <c r="J49" s="49"/>
    </row>
    <row r="50" spans="2:10" ht="55.05" hidden="1" customHeight="1" outlineLevel="1" x14ac:dyDescent="0.3">
      <c r="B50" s="31" t="s">
        <v>114</v>
      </c>
      <c r="C50" s="31" t="s">
        <v>115</v>
      </c>
      <c r="D50" s="32" t="s">
        <v>116</v>
      </c>
      <c r="E50" s="33">
        <v>0</v>
      </c>
      <c r="F50" s="33">
        <v>50000</v>
      </c>
      <c r="G50" s="33">
        <f t="shared" si="5"/>
        <v>-50000</v>
      </c>
      <c r="H50" s="34">
        <f t="shared" si="2"/>
        <v>-1</v>
      </c>
      <c r="I50" s="49"/>
      <c r="J50" s="49"/>
    </row>
    <row r="51" spans="2:10" ht="55.05" hidden="1" customHeight="1" outlineLevel="1" x14ac:dyDescent="0.3">
      <c r="B51" s="31" t="s">
        <v>117</v>
      </c>
      <c r="C51" s="31" t="s">
        <v>118</v>
      </c>
      <c r="D51" s="32" t="s">
        <v>119</v>
      </c>
      <c r="E51" s="33">
        <v>0</v>
      </c>
      <c r="F51" s="33">
        <v>40000</v>
      </c>
      <c r="G51" s="33">
        <f t="shared" si="5"/>
        <v>-40000</v>
      </c>
      <c r="H51" s="34">
        <f t="shared" si="2"/>
        <v>-1</v>
      </c>
      <c r="I51" s="49"/>
      <c r="J51" s="49"/>
    </row>
    <row r="52" spans="2:10" ht="55.05" hidden="1" customHeight="1" outlineLevel="1" x14ac:dyDescent="0.3">
      <c r="B52" s="31" t="s">
        <v>120</v>
      </c>
      <c r="C52" s="31" t="s">
        <v>121</v>
      </c>
      <c r="D52" s="32" t="s">
        <v>122</v>
      </c>
      <c r="E52" s="33">
        <v>0</v>
      </c>
      <c r="F52" s="33">
        <v>150000</v>
      </c>
      <c r="G52" s="33">
        <f t="shared" si="5"/>
        <v>-150000</v>
      </c>
      <c r="H52" s="34">
        <f t="shared" si="2"/>
        <v>-1</v>
      </c>
      <c r="I52" s="49"/>
      <c r="J52" s="49"/>
    </row>
    <row r="53" spans="2:10" ht="55.05" customHeight="1" outlineLevel="1" x14ac:dyDescent="0.3">
      <c r="B53" s="31" t="s">
        <v>123</v>
      </c>
      <c r="C53" s="31" t="s">
        <v>124</v>
      </c>
      <c r="D53" s="32" t="s">
        <v>125</v>
      </c>
      <c r="E53" s="33">
        <v>808287.74775680015</v>
      </c>
      <c r="F53" s="33">
        <v>350000</v>
      </c>
      <c r="G53" s="33">
        <f t="shared" si="5"/>
        <v>458287.74775680015</v>
      </c>
      <c r="H53" s="34">
        <f t="shared" si="2"/>
        <v>1.3093935650194291</v>
      </c>
      <c r="I53" s="49"/>
      <c r="J53" s="49"/>
    </row>
    <row r="54" spans="2:10" ht="55.05" hidden="1" customHeight="1" outlineLevel="1" x14ac:dyDescent="0.3">
      <c r="B54" s="31" t="s">
        <v>180</v>
      </c>
      <c r="C54" s="31" t="s">
        <v>181</v>
      </c>
      <c r="D54" s="32" t="s">
        <v>187</v>
      </c>
      <c r="E54" s="33">
        <v>0</v>
      </c>
      <c r="F54" s="33">
        <v>638774.87899999996</v>
      </c>
      <c r="G54" s="33">
        <f t="shared" si="5"/>
        <v>-638774.87899999996</v>
      </c>
      <c r="H54" s="34">
        <f t="shared" si="2"/>
        <v>-1</v>
      </c>
      <c r="I54" s="49"/>
      <c r="J54" s="49"/>
    </row>
    <row r="55" spans="2:10" ht="55.05" customHeight="1" outlineLevel="1" x14ac:dyDescent="0.3">
      <c r="B55" s="31" t="s">
        <v>126</v>
      </c>
      <c r="C55" s="31" t="s">
        <v>127</v>
      </c>
      <c r="D55" s="32" t="s">
        <v>128</v>
      </c>
      <c r="E55" s="33">
        <v>250000</v>
      </c>
      <c r="F55" s="33">
        <v>550000</v>
      </c>
      <c r="G55" s="33">
        <f t="shared" si="5"/>
        <v>-300000</v>
      </c>
      <c r="H55" s="34">
        <f t="shared" si="2"/>
        <v>-0.54545454545454541</v>
      </c>
      <c r="I55" s="49"/>
      <c r="J55" s="49"/>
    </row>
    <row r="56" spans="2:10" ht="54" hidden="1" customHeight="1" outlineLevel="1" x14ac:dyDescent="0.3">
      <c r="B56" s="31" t="s">
        <v>129</v>
      </c>
      <c r="C56" s="31" t="s">
        <v>130</v>
      </c>
      <c r="D56" s="32" t="s">
        <v>131</v>
      </c>
      <c r="E56" s="33">
        <v>0</v>
      </c>
      <c r="F56" s="33">
        <v>0</v>
      </c>
      <c r="G56" s="33">
        <f t="shared" si="5"/>
        <v>0</v>
      </c>
      <c r="H56" s="34" t="e">
        <f t="shared" si="2"/>
        <v>#DIV/0!</v>
      </c>
      <c r="I56" s="49"/>
      <c r="J56" s="49"/>
    </row>
    <row r="57" spans="2:10" ht="52.5" hidden="1" customHeight="1" outlineLevel="1" x14ac:dyDescent="0.3">
      <c r="B57" s="31" t="s">
        <v>132</v>
      </c>
      <c r="C57" s="31" t="s">
        <v>133</v>
      </c>
      <c r="D57" s="32" t="s">
        <v>134</v>
      </c>
      <c r="E57" s="33">
        <v>0</v>
      </c>
      <c r="F57" s="33">
        <v>29999.981635200209</v>
      </c>
      <c r="G57" s="33">
        <f t="shared" si="5"/>
        <v>-29999.981635200209</v>
      </c>
      <c r="H57" s="34">
        <f t="shared" si="2"/>
        <v>-1</v>
      </c>
      <c r="I57" s="49"/>
      <c r="J57" s="49"/>
    </row>
    <row r="58" spans="2:10" ht="52.5" hidden="1" customHeight="1" outlineLevel="1" x14ac:dyDescent="0.3">
      <c r="B58" s="31" t="s">
        <v>196</v>
      </c>
      <c r="C58" s="31" t="s">
        <v>197</v>
      </c>
      <c r="D58" s="32" t="s">
        <v>202</v>
      </c>
      <c r="E58" s="33">
        <v>0</v>
      </c>
      <c r="F58" s="33">
        <v>200671.94</v>
      </c>
      <c r="G58" s="33">
        <f t="shared" si="5"/>
        <v>-200671.94</v>
      </c>
      <c r="H58" s="41" t="s">
        <v>200</v>
      </c>
      <c r="I58" s="49"/>
      <c r="J58" s="49"/>
    </row>
    <row r="59" spans="2:10" ht="50.25" hidden="1" customHeight="1" outlineLevel="1" x14ac:dyDescent="0.3">
      <c r="B59" s="31" t="s">
        <v>135</v>
      </c>
      <c r="C59" s="31" t="s">
        <v>136</v>
      </c>
      <c r="D59" s="32" t="s">
        <v>137</v>
      </c>
      <c r="E59" s="33">
        <v>0</v>
      </c>
      <c r="F59" s="33">
        <v>70000</v>
      </c>
      <c r="G59" s="33">
        <f t="shared" si="5"/>
        <v>-70000</v>
      </c>
      <c r="H59" s="34">
        <f t="shared" si="2"/>
        <v>-1</v>
      </c>
      <c r="I59" s="49"/>
      <c r="J59" s="49"/>
    </row>
    <row r="60" spans="2:10" ht="37.200000000000003" hidden="1" customHeight="1" outlineLevel="1" x14ac:dyDescent="0.3">
      <c r="B60" s="31" t="s">
        <v>138</v>
      </c>
      <c r="C60" s="31" t="s">
        <v>139</v>
      </c>
      <c r="D60" s="32" t="s">
        <v>140</v>
      </c>
      <c r="E60" s="33">
        <v>0</v>
      </c>
      <c r="F60" s="33">
        <v>100000</v>
      </c>
      <c r="G60" s="33">
        <f t="shared" si="5"/>
        <v>-100000</v>
      </c>
      <c r="H60" s="34">
        <f t="shared" si="2"/>
        <v>-1</v>
      </c>
      <c r="I60" s="49"/>
      <c r="J60" s="49"/>
    </row>
    <row r="61" spans="2:10" s="20" customFormat="1" ht="19.5" customHeight="1" x14ac:dyDescent="0.3">
      <c r="B61" s="36" t="s">
        <v>141</v>
      </c>
      <c r="C61" s="37" t="s">
        <v>142</v>
      </c>
      <c r="D61" s="38"/>
      <c r="E61" s="42">
        <f>SUM(E62:E64)</f>
        <v>1650000</v>
      </c>
      <c r="F61" s="42">
        <f>SUM(F62:F64)</f>
        <v>1875000</v>
      </c>
      <c r="G61" s="42">
        <f>SUM(G62:G64)</f>
        <v>-225000</v>
      </c>
      <c r="H61" s="40">
        <f t="shared" ref="H61:H70" si="8">+E61/F61-1</f>
        <v>-0.12</v>
      </c>
      <c r="I61" s="45"/>
      <c r="J61" s="45"/>
    </row>
    <row r="62" spans="2:10" ht="25.2" hidden="1" customHeight="1" outlineLevel="1" thickBot="1" x14ac:dyDescent="0.35">
      <c r="B62" s="31" t="s">
        <v>178</v>
      </c>
      <c r="C62" s="31" t="s">
        <v>179</v>
      </c>
      <c r="D62" s="32" t="s">
        <v>183</v>
      </c>
      <c r="E62" s="33">
        <v>0</v>
      </c>
      <c r="F62" s="33">
        <v>0</v>
      </c>
      <c r="G62" s="33">
        <f t="shared" ref="G62:G63" si="9">+E62-F62</f>
        <v>0</v>
      </c>
      <c r="H62" s="34" t="e">
        <f t="shared" si="8"/>
        <v>#DIV/0!</v>
      </c>
      <c r="I62" s="49"/>
      <c r="J62" s="49"/>
    </row>
    <row r="63" spans="2:10" ht="20.399999999999999" outlineLevel="1" x14ac:dyDescent="0.3">
      <c r="B63" s="31" t="s">
        <v>189</v>
      </c>
      <c r="C63" s="31" t="s">
        <v>190</v>
      </c>
      <c r="D63" s="32" t="s">
        <v>222</v>
      </c>
      <c r="E63" s="33">
        <v>0</v>
      </c>
      <c r="F63" s="33">
        <v>550000</v>
      </c>
      <c r="G63" s="33">
        <f t="shared" si="9"/>
        <v>-550000</v>
      </c>
      <c r="H63" s="34">
        <f>+E63/F63-1</f>
        <v>-1</v>
      </c>
      <c r="I63" s="49"/>
      <c r="J63" s="49"/>
    </row>
    <row r="64" spans="2:10" ht="39" customHeight="1" outlineLevel="1" x14ac:dyDescent="0.3">
      <c r="B64" s="31" t="s">
        <v>143</v>
      </c>
      <c r="C64" s="31" t="s">
        <v>144</v>
      </c>
      <c r="D64" s="32" t="s">
        <v>145</v>
      </c>
      <c r="E64" s="33">
        <v>1650000</v>
      </c>
      <c r="F64" s="33">
        <v>1325000</v>
      </c>
      <c r="G64" s="33">
        <f t="shared" ref="G64" si="10">+E64-F64</f>
        <v>325000</v>
      </c>
      <c r="H64" s="34">
        <f t="shared" si="8"/>
        <v>0.24528301886792447</v>
      </c>
      <c r="I64" s="49"/>
      <c r="J64" s="49"/>
    </row>
    <row r="65" spans="2:10" s="20" customFormat="1" ht="19.5" customHeight="1" x14ac:dyDescent="0.3">
      <c r="B65" s="36">
        <v>6</v>
      </c>
      <c r="C65" s="37" t="s">
        <v>146</v>
      </c>
      <c r="D65" s="38"/>
      <c r="E65" s="39">
        <f>SUM(E66:E71)</f>
        <v>30185459.914403096</v>
      </c>
      <c r="F65" s="39">
        <f>SUM(F66:F71)</f>
        <v>31585459.914403103</v>
      </c>
      <c r="G65" s="39">
        <f>SUM(G66:G71)</f>
        <v>-1400000.0000000042</v>
      </c>
      <c r="H65" s="40">
        <f t="shared" si="8"/>
        <v>-4.4324192327546252E-2</v>
      </c>
      <c r="I65" s="45"/>
      <c r="J65" s="45"/>
    </row>
    <row r="66" spans="2:10" ht="193.05" customHeight="1" outlineLevel="1" x14ac:dyDescent="0.3">
      <c r="B66" s="31" t="s">
        <v>147</v>
      </c>
      <c r="C66" s="31" t="s">
        <v>148</v>
      </c>
      <c r="D66" s="32" t="s">
        <v>149</v>
      </c>
      <c r="E66" s="33">
        <v>1827658.3860062778</v>
      </c>
      <c r="F66" s="33">
        <v>1277658.3860062801</v>
      </c>
      <c r="G66" s="33">
        <f t="shared" ref="G66:G71" si="11">+E66-F66</f>
        <v>549999.99999999767</v>
      </c>
      <c r="H66" s="34">
        <f t="shared" si="8"/>
        <v>0.43047500491832902</v>
      </c>
      <c r="I66" s="49" t="s">
        <v>214</v>
      </c>
      <c r="J66" s="49" t="s">
        <v>226</v>
      </c>
    </row>
    <row r="67" spans="2:10" ht="230.25" customHeight="1" outlineLevel="1" x14ac:dyDescent="0.3">
      <c r="B67" s="31" t="s">
        <v>150</v>
      </c>
      <c r="C67" s="31" t="s">
        <v>151</v>
      </c>
      <c r="D67" s="32" t="s">
        <v>152</v>
      </c>
      <c r="E67" s="33">
        <v>2400000</v>
      </c>
      <c r="F67" s="33">
        <v>2400000</v>
      </c>
      <c r="G67" s="33">
        <f t="shared" si="11"/>
        <v>0</v>
      </c>
      <c r="H67" s="34">
        <f t="shared" si="8"/>
        <v>0</v>
      </c>
      <c r="I67" s="49" t="s">
        <v>214</v>
      </c>
      <c r="J67" s="49" t="s">
        <v>228</v>
      </c>
    </row>
    <row r="68" spans="2:10" ht="234.75" customHeight="1" outlineLevel="1" x14ac:dyDescent="0.3">
      <c r="B68" s="31" t="s">
        <v>173</v>
      </c>
      <c r="C68" s="31" t="s">
        <v>174</v>
      </c>
      <c r="D68" s="32" t="s">
        <v>175</v>
      </c>
      <c r="E68" s="33">
        <v>363449.72630082001</v>
      </c>
      <c r="F68" s="33">
        <v>363449.72630082001</v>
      </c>
      <c r="G68" s="33">
        <f t="shared" si="11"/>
        <v>0</v>
      </c>
      <c r="H68" s="34">
        <f t="shared" si="8"/>
        <v>0</v>
      </c>
      <c r="I68" s="49" t="s">
        <v>213</v>
      </c>
      <c r="J68" s="49" t="s">
        <v>229</v>
      </c>
    </row>
    <row r="69" spans="2:10" ht="51.75" customHeight="1" outlineLevel="1" x14ac:dyDescent="0.3">
      <c r="B69" s="31" t="s">
        <v>153</v>
      </c>
      <c r="C69" s="31" t="s">
        <v>154</v>
      </c>
      <c r="D69" s="32" t="s">
        <v>155</v>
      </c>
      <c r="E69" s="33">
        <v>10728596.846960001</v>
      </c>
      <c r="F69" s="33">
        <v>10728596.846960001</v>
      </c>
      <c r="G69" s="33">
        <f t="shared" si="11"/>
        <v>0</v>
      </c>
      <c r="H69" s="34">
        <f t="shared" si="8"/>
        <v>0</v>
      </c>
      <c r="I69" s="49"/>
      <c r="J69" s="49"/>
    </row>
    <row r="70" spans="2:10" ht="51" customHeight="1" outlineLevel="1" x14ac:dyDescent="0.3">
      <c r="B70" s="31" t="s">
        <v>156</v>
      </c>
      <c r="C70" s="31" t="s">
        <v>157</v>
      </c>
      <c r="D70" s="32" t="s">
        <v>158</v>
      </c>
      <c r="E70" s="33">
        <v>14165754.955135999</v>
      </c>
      <c r="F70" s="33">
        <v>16165754.955136001</v>
      </c>
      <c r="G70" s="33">
        <f t="shared" si="11"/>
        <v>-2000000.0000000019</v>
      </c>
      <c r="H70" s="34">
        <f t="shared" si="8"/>
        <v>-0.12371831724225069</v>
      </c>
      <c r="I70" s="49"/>
      <c r="J70" s="49"/>
    </row>
    <row r="71" spans="2:10" ht="45" customHeight="1" outlineLevel="1" x14ac:dyDescent="0.3">
      <c r="B71" s="31" t="s">
        <v>172</v>
      </c>
      <c r="C71" s="31" t="s">
        <v>159</v>
      </c>
      <c r="D71" s="32" t="s">
        <v>160</v>
      </c>
      <c r="E71" s="33">
        <v>700000</v>
      </c>
      <c r="F71" s="33">
        <v>650000</v>
      </c>
      <c r="G71" s="33">
        <f t="shared" si="11"/>
        <v>50000</v>
      </c>
      <c r="H71" s="34">
        <f t="shared" ref="H71" si="12">+E71/F71-1</f>
        <v>7.6923076923076872E-2</v>
      </c>
      <c r="I71" s="49"/>
      <c r="J71" s="49"/>
    </row>
    <row r="72" spans="2:10" s="20" customFormat="1" ht="19.5" hidden="1" customHeight="1" outlineLevel="1" x14ac:dyDescent="0.3">
      <c r="B72" s="36">
        <v>9</v>
      </c>
      <c r="C72" s="37" t="s">
        <v>168</v>
      </c>
      <c r="D72" s="38"/>
      <c r="E72" s="39">
        <f>SUM(E73)</f>
        <v>0</v>
      </c>
      <c r="F72" s="39">
        <f>SUM(F73)</f>
        <v>0</v>
      </c>
      <c r="G72" s="39">
        <f>SUM(G73)</f>
        <v>0</v>
      </c>
      <c r="H72" s="40">
        <v>0</v>
      </c>
      <c r="I72" s="45"/>
      <c r="J72" s="45"/>
    </row>
    <row r="73" spans="2:10" ht="57" hidden="1" customHeight="1" outlineLevel="1" x14ac:dyDescent="0.3">
      <c r="B73" s="31" t="s">
        <v>169</v>
      </c>
      <c r="C73" s="31" t="s">
        <v>170</v>
      </c>
      <c r="D73" s="32" t="s">
        <v>171</v>
      </c>
      <c r="E73" s="33">
        <v>0</v>
      </c>
      <c r="F73" s="33">
        <v>0</v>
      </c>
      <c r="G73" s="33">
        <f t="shared" ref="G73" si="13">+E73-F73</f>
        <v>0</v>
      </c>
      <c r="H73" s="34">
        <v>0</v>
      </c>
      <c r="I73" s="49"/>
      <c r="J73" s="49"/>
    </row>
    <row r="74" spans="2:10" s="20" customFormat="1" ht="284.10000000000002" customHeight="1" x14ac:dyDescent="0.3">
      <c r="B74" s="36"/>
      <c r="C74" s="37" t="s">
        <v>162</v>
      </c>
      <c r="D74" s="38"/>
      <c r="E74" s="39">
        <f>+E6+E25+E46+E61+E65+E72</f>
        <v>1830384523.4472661</v>
      </c>
      <c r="F74" s="39">
        <f>+F6+F25+F46+F61+F65+F72</f>
        <v>1758922700.8788116</v>
      </c>
      <c r="G74" s="39">
        <f>+G6+G25+G46+G61+G65+G72</f>
        <v>71461822.568454266</v>
      </c>
      <c r="H74" s="40">
        <f>+E74/F74-1</f>
        <v>4.0628176856635001E-2</v>
      </c>
      <c r="I74" s="50" t="s">
        <v>212</v>
      </c>
      <c r="J74" s="49" t="s">
        <v>227</v>
      </c>
    </row>
    <row r="75" spans="2:10" x14ac:dyDescent="0.3">
      <c r="B75" s="18"/>
      <c r="E75" s="19"/>
      <c r="F75" s="19"/>
      <c r="G75" s="19"/>
      <c r="H75" s="19"/>
    </row>
    <row r="76" spans="2:10" x14ac:dyDescent="0.3">
      <c r="B76" s="18"/>
      <c r="C76" s="10" t="s">
        <v>161</v>
      </c>
      <c r="E76" s="12"/>
      <c r="F76" s="13"/>
      <c r="G76" s="12"/>
      <c r="H76" s="14"/>
      <c r="I76" s="46"/>
    </row>
    <row r="77" spans="2:10" ht="27.6" x14ac:dyDescent="0.3">
      <c r="C77" s="51" t="s">
        <v>223</v>
      </c>
      <c r="E77" s="15"/>
      <c r="F77" s="15"/>
      <c r="G77" s="15"/>
      <c r="H77" s="16"/>
      <c r="I77" s="47"/>
    </row>
    <row r="78" spans="2:10" ht="41.4" x14ac:dyDescent="0.3">
      <c r="C78" s="52" t="s">
        <v>225</v>
      </c>
    </row>
    <row r="79" spans="2:10" x14ac:dyDescent="0.3">
      <c r="E79" s="15"/>
      <c r="F79" s="15"/>
      <c r="G79" s="15"/>
    </row>
    <row r="80" spans="2:10" x14ac:dyDescent="0.3">
      <c r="C80" s="11" t="s">
        <v>201</v>
      </c>
    </row>
    <row r="81" spans="3:9" x14ac:dyDescent="0.3">
      <c r="E81" s="15"/>
      <c r="F81" s="15"/>
      <c r="G81" s="15"/>
      <c r="H81" s="16"/>
      <c r="I81" s="47"/>
    </row>
    <row r="83" spans="3:9" x14ac:dyDescent="0.3">
      <c r="C83" s="18"/>
      <c r="H83" s="17"/>
      <c r="I83" s="48"/>
    </row>
    <row r="84" spans="3:9" x14ac:dyDescent="0.3">
      <c r="E84" s="12"/>
      <c r="F84" s="12"/>
      <c r="G84" s="12"/>
      <c r="H84" s="14"/>
      <c r="I84" s="46"/>
    </row>
  </sheetData>
  <sheetProtection algorithmName="SHA-512" hashValue="Y+ZvmKlwgXxObsXGAvYdKUWIPMiOtLnwquoc/Tmeejova6iBmHfCIM3Wz+3PNT/Ny45Y/lQPEzZAMoiJiVpkLA==" saltValue="msgoolKzid8iNClkh52F/w==" spinCount="100000" sheet="1" objects="1" scenarios="1"/>
  <autoFilter ref="B5:H70" xr:uid="{00000000-0009-0000-0000-000001000000}"/>
  <mergeCells count="2">
    <mergeCell ref="B2:H2"/>
    <mergeCell ref="B3:H3"/>
  </mergeCells>
  <dataValidations count="1">
    <dataValidation allowBlank="1" showInputMessage="1" showErrorMessage="1" error="El documento tiene habilitado la columna &quot;I&quot; para que pueda agregar las observaciones. Gracias" prompt="El documento tiene habilitado la columna &quot;I&quot; para que pueda agregar las observaciones. Gracias" sqref="B72:J73" xr:uid="{F4064375-42BF-415B-840D-3F230AB1A02B}"/>
  </dataValidations>
  <printOptions horizontalCentered="1"/>
  <pageMargins left="0.47244094488188981" right="0.27559055118110237" top="0.15748031496062992" bottom="0.43307086614173229" header="0" footer="0"/>
  <pageSetup scale="53" firstPageNumber="54" fitToHeight="0" orientation="portrait" useFirstPageNumber="1" r:id="rId1"/>
  <headerFooter alignWithMargins="0">
    <oddFooter>&amp;R&amp;12 &amp;P&amp;C&amp;1#&amp;"Calibri"&amp;10&amp;K000000Uso Interno</oddFooter>
  </headerFooter>
  <ignoredErrors>
    <ignoredError sqref="E75:F75 E76" formulaRange="1"/>
    <ignoredError sqref="G64 G75:G76" formula="1" formulaRange="1"/>
    <ignoredError sqref="H25 H46 H65:H66 H75:H76" evalError="1" formula="1" formulaRange="1"/>
    <ignoredError sqref="H77:H78" evalError="1"/>
    <ignoredError sqref="B61 B6" numberStoredAsText="1"/>
    <ignoredError sqref="G25 G46 G65 G72 G61 H35 H4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PRESUPUESTO 2027</vt:lpstr>
      <vt:lpstr>'PRESUPUESTO 2027'!Área_de_impresión</vt:lpstr>
      <vt:lpstr>'PRESUPUESTO 2027'!Títulos_a_imprimir</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FERNANDEZ VARGAS VALERIA</dc:creator>
  <cp:lastModifiedBy>FERNANDEZ VARGAS VALERIA</cp:lastModifiedBy>
  <dcterms:created xsi:type="dcterms:W3CDTF">2020-07-21T18:06:29Z</dcterms:created>
  <dcterms:modified xsi:type="dcterms:W3CDTF">2026-09-11T16:28:32Z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2024-03-06T21:57:08Z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4005da0e-ceef-4aa1-822c-1aaa1af097fd</vt:lpwstr>
  </property>
  <property fmtid="{D5CDD505-2E9C-101B-9397-08002B2CF9AE}" pid="8" name="MSIP_Label_b8b4be34-365a-4a68-b9fb-75c1b6874315_ContentBits">
    <vt:lpwstr>2</vt:lpwstr>
  </property>
  <property fmtid="{D5CDD505-2E9C-101B-9397-08002B2CF9AE}" pid="9" name="_MarkAsFinal">
    <vt:bool>true</vt:bool>
  </property>
</Properties>
</file>