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H:\Administrativo\General\Formulación del Presupuesto y POI 2026\FORMULACIÓN DEL PRESUPUESTO 2026\Envío a consulta Presupuesto 2026\"/>
    </mc:Choice>
  </mc:AlternateContent>
  <xr:revisionPtr revIDLastSave="0" documentId="13_ncr:1_{EA507183-710A-4759-9023-CA46D1C444BD}" xr6:coauthVersionLast="47" xr6:coauthVersionMax="47" xr10:uidLastSave="{00000000-0000-0000-0000-000000000000}"/>
  <bookViews>
    <workbookView xWindow="28680" yWindow="-120" windowWidth="29040" windowHeight="15840" xr2:uid="{43BABD97-7D01-4141-AC81-FBAE43C39FC3}"/>
  </bookViews>
  <sheets>
    <sheet name="2026" sheetId="6" r:id="rId1"/>
  </sheets>
  <definedNames>
    <definedName name="base">#REF!</definedName>
    <definedName name="pr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9" i="6" l="1"/>
  <c r="H12" i="6" l="1"/>
  <c r="M90" i="6"/>
  <c r="M89" i="6" s="1"/>
  <c r="M88" i="6"/>
  <c r="M87" i="6"/>
  <c r="M86" i="6"/>
  <c r="M85" i="6"/>
  <c r="M84" i="6"/>
  <c r="M83" i="6"/>
  <c r="M82" i="6"/>
  <c r="M81" i="6" s="1"/>
  <c r="M80" i="6"/>
  <c r="M79" i="6"/>
  <c r="M78" i="6"/>
  <c r="M77" i="6"/>
  <c r="M76" i="6"/>
  <c r="M75" i="6"/>
  <c r="M73" i="6" s="1"/>
  <c r="M60" i="6"/>
  <c r="M61" i="6"/>
  <c r="M62" i="6"/>
  <c r="M63" i="6"/>
  <c r="M64" i="6"/>
  <c r="M65" i="6"/>
  <c r="M66" i="6"/>
  <c r="M67" i="6"/>
  <c r="M68" i="6"/>
  <c r="M69" i="6"/>
  <c r="M70" i="6"/>
  <c r="M71" i="6"/>
  <c r="M59" i="6"/>
  <c r="M43" i="6"/>
  <c r="M44" i="6"/>
  <c r="M45" i="6"/>
  <c r="M46" i="6"/>
  <c r="M47" i="6"/>
  <c r="M48" i="6"/>
  <c r="M49" i="6"/>
  <c r="M50" i="6"/>
  <c r="M51" i="6"/>
  <c r="M52" i="6"/>
  <c r="M53" i="6"/>
  <c r="M54" i="6"/>
  <c r="M55" i="6"/>
  <c r="M31" i="6"/>
  <c r="M32" i="6"/>
  <c r="M33" i="6"/>
  <c r="M34" i="6"/>
  <c r="M35" i="6"/>
  <c r="M36" i="6"/>
  <c r="M37" i="6"/>
  <c r="M38" i="6"/>
  <c r="M39" i="6"/>
  <c r="M40" i="6"/>
  <c r="M41" i="6"/>
  <c r="M42" i="6"/>
  <c r="M30" i="6"/>
  <c r="M9" i="6"/>
  <c r="M10" i="6"/>
  <c r="M11" i="6"/>
  <c r="M12" i="6"/>
  <c r="M13" i="6"/>
  <c r="M14" i="6"/>
  <c r="M19" i="6"/>
  <c r="M20" i="6"/>
  <c r="M21" i="6"/>
  <c r="M22" i="6"/>
  <c r="M23" i="6"/>
  <c r="M24" i="6"/>
  <c r="M25" i="6"/>
  <c r="M26" i="6"/>
  <c r="M27" i="6"/>
  <c r="M28" i="6"/>
  <c r="M7" i="6"/>
  <c r="I70" i="6"/>
  <c r="I7" i="6"/>
  <c r="I9" i="6"/>
  <c r="I10" i="6"/>
  <c r="I11" i="6"/>
  <c r="I12" i="6"/>
  <c r="I13" i="6"/>
  <c r="I14" i="6"/>
  <c r="I19" i="6"/>
  <c r="I20" i="6"/>
  <c r="I21" i="6"/>
  <c r="I22" i="6"/>
  <c r="I23" i="6"/>
  <c r="I24" i="6"/>
  <c r="I25" i="6"/>
  <c r="I26" i="6"/>
  <c r="I27" i="6"/>
  <c r="I28" i="6"/>
  <c r="I30" i="6"/>
  <c r="I31" i="6"/>
  <c r="I32" i="6"/>
  <c r="I33" i="6"/>
  <c r="I34" i="6"/>
  <c r="I35" i="6"/>
  <c r="I36" i="6"/>
  <c r="I37" i="6"/>
  <c r="I38" i="6"/>
  <c r="I39" i="6"/>
  <c r="I40" i="6"/>
  <c r="I41" i="6"/>
  <c r="I42" i="6"/>
  <c r="I43" i="6"/>
  <c r="I44" i="6"/>
  <c r="I45" i="6"/>
  <c r="I46" i="6"/>
  <c r="I47" i="6"/>
  <c r="I48" i="6"/>
  <c r="I49" i="6"/>
  <c r="I50" i="6"/>
  <c r="I51" i="6"/>
  <c r="I52" i="6"/>
  <c r="I53" i="6"/>
  <c r="I54" i="6"/>
  <c r="I55" i="6"/>
  <c r="I59" i="6"/>
  <c r="I60" i="6"/>
  <c r="I61" i="6"/>
  <c r="I62" i="6"/>
  <c r="I63" i="6"/>
  <c r="I64" i="6"/>
  <c r="I65" i="6"/>
  <c r="I66" i="6"/>
  <c r="I67" i="6"/>
  <c r="I68" i="6"/>
  <c r="I71" i="6"/>
  <c r="I72" i="6"/>
  <c r="I75" i="6"/>
  <c r="I76" i="6"/>
  <c r="I80" i="6"/>
  <c r="I82" i="6"/>
  <c r="I83" i="6"/>
  <c r="I84" i="6"/>
  <c r="I85" i="6"/>
  <c r="I86" i="6"/>
  <c r="I87" i="6"/>
  <c r="I88" i="6"/>
  <c r="H9" i="6"/>
  <c r="H10" i="6"/>
  <c r="H11" i="6"/>
  <c r="H13" i="6"/>
  <c r="H14" i="6"/>
  <c r="H19" i="6"/>
  <c r="H20" i="6"/>
  <c r="H21" i="6"/>
  <c r="H22" i="6"/>
  <c r="H23" i="6"/>
  <c r="H24" i="6"/>
  <c r="H25" i="6"/>
  <c r="H26" i="6"/>
  <c r="H27" i="6"/>
  <c r="H28" i="6"/>
  <c r="H30" i="6"/>
  <c r="H31" i="6"/>
  <c r="H32" i="6"/>
  <c r="H33" i="6"/>
  <c r="H34" i="6"/>
  <c r="H35" i="6"/>
  <c r="H36" i="6"/>
  <c r="H37" i="6"/>
  <c r="H38" i="6"/>
  <c r="H39" i="6"/>
  <c r="H40" i="6"/>
  <c r="H41" i="6"/>
  <c r="H42" i="6"/>
  <c r="H43" i="6"/>
  <c r="H44" i="6"/>
  <c r="H45" i="6"/>
  <c r="H46" i="6"/>
  <c r="H47" i="6"/>
  <c r="H48" i="6"/>
  <c r="H49" i="6"/>
  <c r="H50" i="6"/>
  <c r="H51" i="6"/>
  <c r="H52" i="6"/>
  <c r="H53" i="6"/>
  <c r="H54" i="6"/>
  <c r="H55" i="6"/>
  <c r="H57" i="6"/>
  <c r="H58" i="6"/>
  <c r="H59" i="6"/>
  <c r="H60" i="6"/>
  <c r="H61" i="6"/>
  <c r="H62" i="6"/>
  <c r="H63" i="6"/>
  <c r="H64" i="6"/>
  <c r="H65" i="6"/>
  <c r="H66" i="6"/>
  <c r="H67" i="6"/>
  <c r="H68" i="6"/>
  <c r="H69" i="6"/>
  <c r="H70" i="6"/>
  <c r="H71" i="6"/>
  <c r="H72" i="6"/>
  <c r="H74" i="6"/>
  <c r="H75" i="6"/>
  <c r="H76" i="6"/>
  <c r="H77" i="6"/>
  <c r="H78" i="6"/>
  <c r="H79" i="6"/>
  <c r="H80" i="6"/>
  <c r="H82" i="6"/>
  <c r="H83" i="6"/>
  <c r="H84" i="6"/>
  <c r="H85" i="6"/>
  <c r="H86" i="6"/>
  <c r="H87" i="6"/>
  <c r="H88" i="6"/>
  <c r="H90" i="6"/>
  <c r="H7" i="6"/>
  <c r="F94" i="6"/>
  <c r="G94" i="6"/>
  <c r="E89" i="6"/>
  <c r="D89" i="6"/>
  <c r="E81" i="6"/>
  <c r="D81" i="6"/>
  <c r="H81" i="6" s="1"/>
  <c r="E73" i="6"/>
  <c r="D73" i="6"/>
  <c r="D56" i="6"/>
  <c r="E56" i="6"/>
  <c r="E29" i="6"/>
  <c r="D29" i="6"/>
  <c r="E6" i="6"/>
  <c r="D6" i="6"/>
  <c r="M56" i="6" l="1"/>
  <c r="I73" i="6"/>
  <c r="H89" i="6"/>
  <c r="I6" i="6"/>
  <c r="I81" i="6"/>
  <c r="H29" i="6"/>
  <c r="H6" i="6"/>
  <c r="M6" i="6"/>
  <c r="M91" i="6" s="1"/>
  <c r="H73" i="6"/>
  <c r="I56" i="6"/>
  <c r="H56" i="6"/>
  <c r="E91" i="6"/>
  <c r="E94" i="6" s="1"/>
  <c r="D91" i="6"/>
  <c r="I29" i="6"/>
  <c r="D94" i="6" l="1"/>
  <c r="I91" i="6"/>
  <c r="I94" i="6" s="1"/>
  <c r="H91" i="6"/>
  <c r="H94" i="6" s="1"/>
</calcChain>
</file>

<file path=xl/sharedStrings.xml><?xml version="1.0" encoding="utf-8"?>
<sst xmlns="http://schemas.openxmlformats.org/spreadsheetml/2006/main" count="246" uniqueCount="243">
  <si>
    <t>CÓDIGO</t>
  </si>
  <si>
    <t>OBJETO DEL GASTO</t>
  </si>
  <si>
    <t>DIFERENCIA ABSOLUTA</t>
  </si>
  <si>
    <t>VARIACIÓN 
PORCENTUAL</t>
  </si>
  <si>
    <t>0</t>
  </si>
  <si>
    <t>REMUNERACIONES</t>
  </si>
  <si>
    <t>0.01.01</t>
  </si>
  <si>
    <t>Remuneraciones</t>
  </si>
  <si>
    <t>0.02.01</t>
  </si>
  <si>
    <t xml:space="preserve">Tiempo extraordinario </t>
  </si>
  <si>
    <t>0.02.02</t>
  </si>
  <si>
    <t>Recargo de funciones</t>
  </si>
  <si>
    <t>0.03.01</t>
  </si>
  <si>
    <t>Retribuciones por años de servicio</t>
  </si>
  <si>
    <t>0.03.02</t>
  </si>
  <si>
    <t>Restricciones al ejercicio liberal de la profesión</t>
  </si>
  <si>
    <t>0.03.03</t>
  </si>
  <si>
    <t>Decimotercer mes</t>
  </si>
  <si>
    <t>0.03.04</t>
  </si>
  <si>
    <t>Salario escolar</t>
  </si>
  <si>
    <t>0.03.99</t>
  </si>
  <si>
    <t>Otros incentivos salariales</t>
  </si>
  <si>
    <t>0.04.01</t>
  </si>
  <si>
    <t>Contribución Patronal al Seguro de Salud de la CCSS</t>
  </si>
  <si>
    <t>0.04.02</t>
  </si>
  <si>
    <t>Contribución patronal al IMAS</t>
  </si>
  <si>
    <t>0.04.03</t>
  </si>
  <si>
    <t>Contribución patronal al INA</t>
  </si>
  <si>
    <t>0.04.04</t>
  </si>
  <si>
    <t>Contribución patronal al FODESAF</t>
  </si>
  <si>
    <t>0.04.05</t>
  </si>
  <si>
    <t>Contribución patronal al Banco Popular</t>
  </si>
  <si>
    <t>0.05.01</t>
  </si>
  <si>
    <t>Contribución patronal al seguro de pensiones</t>
  </si>
  <si>
    <t>0.05.02</t>
  </si>
  <si>
    <t>Aporte patronal al ROPC</t>
  </si>
  <si>
    <t>0.05.03</t>
  </si>
  <si>
    <t>Aporte patronal al FCL</t>
  </si>
  <si>
    <t>0.05.05</t>
  </si>
  <si>
    <t>Contribución patronal a fondos administrados</t>
  </si>
  <si>
    <t>SERVICIOS</t>
  </si>
  <si>
    <t>1.02.03</t>
  </si>
  <si>
    <t>Servicio de correo</t>
  </si>
  <si>
    <t>1.03.01</t>
  </si>
  <si>
    <t>Información</t>
  </si>
  <si>
    <t>1.03.07</t>
  </si>
  <si>
    <t>Servicio de Transferencia Electrónica de Información</t>
  </si>
  <si>
    <t>1.04.04</t>
  </si>
  <si>
    <t>Servicios de gestión de Apoyo (Consultorías)</t>
  </si>
  <si>
    <t>1.04.99</t>
  </si>
  <si>
    <t>Otros servicios de gestión y apoyo</t>
  </si>
  <si>
    <t>1.05.01</t>
  </si>
  <si>
    <t>Transporte dentro del país</t>
  </si>
  <si>
    <t>1.05.02</t>
  </si>
  <si>
    <t>Viáticos dentro del país</t>
  </si>
  <si>
    <t>1.05.03</t>
  </si>
  <si>
    <t>Transporte en el exterior</t>
  </si>
  <si>
    <t>1.05.04</t>
  </si>
  <si>
    <t>Viáticos en el exterior</t>
  </si>
  <si>
    <t>1.07.01</t>
  </si>
  <si>
    <t>Actividades de capacitación</t>
  </si>
  <si>
    <t>1.08.06</t>
  </si>
  <si>
    <t>Mantenimiento  y reparación de equipo de comunicación</t>
  </si>
  <si>
    <t>1.08.07</t>
  </si>
  <si>
    <t>Mantenimiento y reparación de equipo y mobiliario de oficina</t>
  </si>
  <si>
    <t>1.08.99</t>
  </si>
  <si>
    <t>Mantenimiento de otros equipo</t>
  </si>
  <si>
    <t>1.09.99</t>
  </si>
  <si>
    <t>Otros Impuestos</t>
  </si>
  <si>
    <t>MATERIALES Y SUMINISTROS</t>
  </si>
  <si>
    <t>2.01.04</t>
  </si>
  <si>
    <t>Tintas, pinturas y diluyentes</t>
  </si>
  <si>
    <t>2.02.03</t>
  </si>
  <si>
    <t>Alimentos y bebidas</t>
  </si>
  <si>
    <t>2.03.04</t>
  </si>
  <si>
    <t>Materiales y productos eléctricos, telefónicos y de cómputo</t>
  </si>
  <si>
    <t>2.04.01</t>
  </si>
  <si>
    <t>Herramientas e instrumentos</t>
  </si>
  <si>
    <t>2.04.02</t>
  </si>
  <si>
    <t>Repuestos y accesorios</t>
  </si>
  <si>
    <t>2.99.01</t>
  </si>
  <si>
    <t>Útiles y materiales de oficina y cómputo</t>
  </si>
  <si>
    <t>2.99.03</t>
  </si>
  <si>
    <t xml:space="preserve">Productos de papel, cartón e impresos </t>
  </si>
  <si>
    <t>2.99.04</t>
  </si>
  <si>
    <t>Textiles y vestuario</t>
  </si>
  <si>
    <t>2.99.05</t>
  </si>
  <si>
    <t>Útiles y materiales de limpieza</t>
  </si>
  <si>
    <t>2.99.07</t>
  </si>
  <si>
    <t xml:space="preserve">Útiles y materiales de cocina y comedor </t>
  </si>
  <si>
    <t>2.99.99</t>
  </si>
  <si>
    <t>Otros útiles, materiales y suministros</t>
  </si>
  <si>
    <t>5</t>
  </si>
  <si>
    <t>BIENES DURADEROS</t>
  </si>
  <si>
    <t>5.01.04</t>
  </si>
  <si>
    <t>Equipo y Mobiliario de Oficina</t>
  </si>
  <si>
    <t>5.99.03</t>
  </si>
  <si>
    <t>Bienes Intangibles</t>
  </si>
  <si>
    <t>TRANSFERENCIAS CORRIENTES</t>
  </si>
  <si>
    <t>6.02.01</t>
  </si>
  <si>
    <t>Becas a funcionarios</t>
  </si>
  <si>
    <t>6.02.02</t>
  </si>
  <si>
    <t>Becas a terceras personas</t>
  </si>
  <si>
    <t>6.03.01</t>
  </si>
  <si>
    <t>Prestaciones legales</t>
  </si>
  <si>
    <t>6.03.99</t>
  </si>
  <si>
    <t>Subsidio por incapacidades</t>
  </si>
  <si>
    <t>TOTAL</t>
  </si>
  <si>
    <t>Cifras en colones</t>
  </si>
  <si>
    <t>1.03.03</t>
  </si>
  <si>
    <t>Impresión, encuadernación y otros</t>
  </si>
  <si>
    <t>1.04.02</t>
  </si>
  <si>
    <t>Servicios Jurídicos</t>
  </si>
  <si>
    <t>CUENTAS ESPECIALES</t>
  </si>
  <si>
    <t>9.02.01</t>
  </si>
  <si>
    <t>Sumas libres sin asignación presupuestaria</t>
  </si>
  <si>
    <t>1 01 99</t>
  </si>
  <si>
    <t>Otros alquileres</t>
  </si>
  <si>
    <t>1.02.04</t>
  </si>
  <si>
    <t>Servicio de Telecomunicaciones</t>
  </si>
  <si>
    <t>1.04.01</t>
  </si>
  <si>
    <t>Servicios ciencias salud</t>
  </si>
  <si>
    <t>1.04.03</t>
  </si>
  <si>
    <t>Servicios de ingeniería y arquitectura</t>
  </si>
  <si>
    <t>Servicios de gestión de Apoyo (Serv. Adm BCCR)</t>
  </si>
  <si>
    <t>1.04.05</t>
  </si>
  <si>
    <t xml:space="preserve">Servicio de desarrollo de sistemas </t>
  </si>
  <si>
    <t>1.04.06</t>
  </si>
  <si>
    <t>Servicios generales</t>
  </si>
  <si>
    <t>1.07.02</t>
  </si>
  <si>
    <t>Actividades de protocolo</t>
  </si>
  <si>
    <t>1.08.08</t>
  </si>
  <si>
    <t>Mantenimiento y reparación de equipo de cómputo y sistemas</t>
  </si>
  <si>
    <t>2.01.01</t>
  </si>
  <si>
    <t>Combustibles y lubricantes</t>
  </si>
  <si>
    <t>2.01.02</t>
  </si>
  <si>
    <t>Productos farmacéuticos y medicinales</t>
  </si>
  <si>
    <t>2.99.02</t>
  </si>
  <si>
    <t>Útiles y materiales médico hospitalario</t>
  </si>
  <si>
    <t>2.99.06</t>
  </si>
  <si>
    <t>Útiles y materiales de resguardo y seguridad</t>
  </si>
  <si>
    <t>5.01.02</t>
  </si>
  <si>
    <t>Equipo de transporte</t>
  </si>
  <si>
    <t>5.01.03</t>
  </si>
  <si>
    <t>Equipo de comunicación</t>
  </si>
  <si>
    <t>6.06.01</t>
  </si>
  <si>
    <t>Indemnizaciones</t>
  </si>
  <si>
    <t>6.07.01</t>
  </si>
  <si>
    <t>Cuotas a Organismos Internacionales</t>
  </si>
  <si>
    <t>9</t>
  </si>
  <si>
    <t>JUSTIFICACIÓN</t>
  </si>
  <si>
    <t>5.01.05</t>
  </si>
  <si>
    <t>Equipo y programas de cómputo</t>
  </si>
  <si>
    <t>6.02.03</t>
  </si>
  <si>
    <t>Ayudas a funcionarios</t>
  </si>
  <si>
    <t>OBSERVACIONES DE SUPERVISADOS</t>
  </si>
  <si>
    <t>ANÁLISIS DE LAS OBSERVACIONES</t>
  </si>
  <si>
    <t>1.03.02</t>
  </si>
  <si>
    <t>Publicidad y propaganda</t>
  </si>
  <si>
    <t>5.01.06</t>
  </si>
  <si>
    <t>Equipo sanitario, de laboratorio e investigación</t>
  </si>
  <si>
    <t>5.01.99</t>
  </si>
  <si>
    <r>
      <t xml:space="preserve">PRESUPUESTO AÑO
</t>
    </r>
    <r>
      <rPr>
        <b/>
        <sz val="12"/>
        <color theme="0"/>
        <rFont val="Arial"/>
        <family val="2"/>
      </rPr>
      <t>2025</t>
    </r>
  </si>
  <si>
    <r>
      <t xml:space="preserve">PRESUPUESTO AÑO
</t>
    </r>
    <r>
      <rPr>
        <b/>
        <sz val="12"/>
        <color theme="0"/>
        <rFont val="Arial"/>
        <family val="2"/>
      </rPr>
      <t>2024</t>
    </r>
  </si>
  <si>
    <r>
      <t xml:space="preserve">PRESUPUESTO AÑO
</t>
    </r>
    <r>
      <rPr>
        <b/>
        <sz val="12"/>
        <color theme="0"/>
        <rFont val="Arial"/>
        <family val="2"/>
      </rPr>
      <t>2021</t>
    </r>
  </si>
  <si>
    <r>
      <t xml:space="preserve">PRESUPUESTO AÑO
</t>
    </r>
    <r>
      <rPr>
        <b/>
        <sz val="12"/>
        <color theme="0"/>
        <rFont val="Arial"/>
        <family val="2"/>
      </rPr>
      <t>2026</t>
    </r>
  </si>
  <si>
    <t>Presupuesto de la SUGEVAL para el año 2026</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</si>
  <si>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</si>
  <si>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</si>
  <si>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Diferencias salariales que se reconocen a los funcionarios en forma adicional a su salario habitual, que se derivan del reconocimiento por asumir en forma temporal los deberes y responsabilidades de un cargo de nivel superior por ausencia de su titular.</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</si>
  <si>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</si>
  <si>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</si>
  <si>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</si>
  <si>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</si>
  <si>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</si>
  <si>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</si>
  <si>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</si>
  <si>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</si>
  <si>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</si>
  <si>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</si>
  <si>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</si>
  <si>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</si>
  <si>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</si>
  <si>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</si>
  <si>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Maquinaria y equipo diverso</t>
  </si>
  <si>
    <t>Prueba</t>
  </si>
  <si>
    <t>Diferencia</t>
  </si>
  <si>
    <t>Incluye el arrendamiento de otros bienes o derechos. Abarca los derechos de participación y montaje en las Expos.</t>
  </si>
  <si>
    <t>Contempla el pago de servicio de traslado nacional e internacional de toda clase de correspondencia postal, el alquiler de apartados postales, la adquisición de estampillas, y otros servicios conexos.</t>
  </si>
  <si>
    <t>Comprende el pago de servicios nacionales e internacionales necesarios para el acceso a los servicios de telefonía, a redes de información como "Internet" y otros servicios similares.</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</si>
  <si>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 Incluye la elaboración e implementación de la Pauta campaña informativa y videopodcast.</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</si>
  <si>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Se incluyen los contratos relacionados con publicidad y propaganda institucional que suministren artículos con fines publicitarios tales como: revistas, libretas, agendas, llaveros, lapiceros entre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</si>
  <si>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</si>
  <si>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Considera el pago de los servicios de carácter virtual tales como acceso a información especializada, cuya obtención se realiza a través de medios informáticos, telemáticos y/o electrónicos. Por ejemplo servios del tipo Bloomberg o Reuters.</t>
  </si>
  <si>
    <t>Comprende las erogaciones por concepto de servicios profesionales y técnicos para realizar trabajos en el campo de la salud. Incluye los servicios integrales de salud.</t>
  </si>
  <si>
    <t>Comprende las erogaciones por concepto de servicios profesionales y técnicos para elaborar trabajos en el campo del derecho y el notariado, como por ejemplo servicios de Derecho Tributario o Penal. Los cuales se requieren para apoyar las labores que actualmente se realizan.</t>
  </si>
  <si>
    <t>Corresponde a la cancelación de servicios profesionales y técnicos para la elaboración de trabajos en las áreas de contaduría, economía, administración, finanzas, sociología, psicología y las demás áreas de las ciencias económicas y sociales.  Se tiene previsto la contratación de las siguientes consultorías: Supervisión: Toronto Centre, NIIF y sostenibilidad, Criptoactivos, e Infraestructuras de mercado. Comunicación: Estudios de mercado, Manejo de redes sociales y elaboración de memoria institucional, Medición campaña publicitaria, Monitoreo de medios y Producción campaña informativa, Rediseño del sitio web, Diseños de arte para publicaciones y Fotografía institucional. Asesoría Jurídica: Servicios jurídicos y certificaciones de Registro Nacional. Otros: Evaluación externa de la norma INTE/ ISO 9001:2015 (Calidad), Custodia externa de documentos, Servicios de Traducción y Transformación digital.</t>
  </si>
  <si>
    <t xml:space="preserve">Corresponde a los servicios administrativos que brinda el BCCR a los ODMs como servicios de contratación de recursos humanos, servicios de compras, pagos, gestión de presupuesto, entre otros. </t>
  </si>
  <si>
    <t>En esta partida se presupuestan los Servicios Tecnológicos  brindados por el BCCR, los cuales son utilizados en su gran mayoría para cubrir la operativa normal (soporte, Hardware, Software), así como una Consultoría para el rediseño del sitio web.</t>
  </si>
  <si>
    <t>Incluye los gastos por concepto de servicios misceláneos contratados con personas físicas o jurídicas, para que realicen trabajos de apoyo a las actividades sustantivas de la institución, tales como servicios de vigilancia, de aseo y limpieza, de confección, de lavandería y otros servicios de naturaleza manual.</t>
  </si>
  <si>
    <t>Comprende el pago por concepto de servicios profesionales y técnicos en campos no contemplados en las subpartidas anteriores, con personas físicas o jurídicas, tanto nacionales como extranjeras para la realización de trabajos específicos. Incluye el costo del alquiler del edificio, servicios de aseo, limpieza y mantenimiento, entre otros.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</si>
  <si>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</si>
  <si>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</si>
  <si>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</si>
  <si>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</si>
  <si>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</si>
  <si>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</si>
  <si>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</si>
  <si>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Comprende el mantenimiento y reparaciones preventivas y habituales de equipo y mobiliario que se requiere para el uso de oficinas, como máquinas de escribir, archivadores, aires acondicionados, fotocopiadoras, escritorios, sillas, entre otros.</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</si>
  <si>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</si>
  <si>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Incluye la compra de especies fiscales, el pago de impuestos sobre la propiedad de vehículos y cualquier otra erogación por concepto de impuestos no considerados en los renglones anteriores.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</si>
  <si>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</si>
  <si>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</si>
  <si>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Comprende la adquisición de artículos que se requieren para realizar labores de oficina, de cómputo</t>
  </si>
  <si>
    <t>Comprende la adquisición de útiles y materiales no capitalizables que se utilizan en las actividades médico-quirúrgicas, de enfermería, farmacia, laboratorio e investigación en general</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</si>
  <si>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</si>
  <si>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Contempla las compras de todo tipo de hilados, tejidos de fibras artificiales y naturales y prendas de vestir, incluye tanto la adquisición de los bienes terminados como los materiales para elaborarlos. Se cita como ejemplo: paraguas, uniformes, ropa de cama, cortinas, persianas, alfombras, colchones, cordeles, redes, calzado de vestir, bolsos y otros artículos similares.</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</si>
  <si>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</si>
  <si>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</si>
  <si>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Incorpora la compra de útiles, materiales y suministros no incluidos en las subpartidas anteriores</t>
  </si>
  <si>
    <t>Erogaciones por concepto de equipo para trasmitir y recibir información, haciendo partícipe a terceros mediante comunicaciones telefónicas, satelitales, de microondas, radiales, audiovisuales y otras, ya sea para el desempeño de las labores normales de la entidad, o para ser utilizados en labores de capacitación, vigilancia y seguridad o educación en general.</t>
  </si>
  <si>
    <t>Contempla los gastos por concepto de equipo para el procesamiento de la parte física que se adquieren para su operación.</t>
  </si>
  <si>
    <t>Incluye la adquisición y el desarrollo de sistemas informáticos, así como de software especializado. Se contemplan en esta subpartida, las erogaciones por concepto de adiciones y mejoras a sistemas que se encuentran en operación, además de la amortización de los proyectos tecnológicos.</t>
  </si>
  <si>
    <t>Monto que se destina en forma temporal a funcionarios para que inicien, continúen o completen sus estudios, en el país o en el exterior. Dicha suma puede cubrir parcial o totalmente el costo del estudio. Además, puede incluir los gastos graduación.</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</si>
  <si>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</si>
  <si>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 xml:space="preserve">Suma presupuestada para el pago de ayuda por consumo eléctrico en jornada modalidad teletrabajo, todo de acuerdo con la Resolución de la Gerencia GER-RES-0069-2022 del 8/6/2022 </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</si>
  <si>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</si>
  <si>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Incluye el pago de subsidio por incapacidad y maternidad que se debe reconocer según la normativa de la Caja Costarricense del Seguro Social.</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</si>
  <si>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</si>
  <si>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</si>
  <si>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r>
      <rPr>
        <b/>
        <sz val="9"/>
        <rFont val="Arial"/>
        <family val="2"/>
      </rPr>
      <t xml:space="preserve">Globalvia (23/08/2025): </t>
    </r>
    <r>
      <rPr>
        <sz val="9"/>
        <rFont val="Arial"/>
        <family val="2"/>
      </rPr>
      <t>Se solicita justificar la retribucón salarial que consiste en un porcentaje calculado sobre el salario nominal mensual de cada trabajador.Dicho porcentaje se paga en forma acumulada en el mes de enero siguiente de cada año y se rige de conformidad con lo que disponga el ordenamiento jurídico correspondiente.</t>
    </r>
  </si>
  <si>
    <r>
      <rPr>
        <b/>
        <sz val="9"/>
        <color theme="1"/>
        <rFont val="Arial"/>
        <family val="2"/>
      </rPr>
      <t>Cámara de Fondos de Inversión, Cámara de Intermediarios Bursátiles y Afines y Cámara de Emisores de Títulos Valores (01/09/2025):</t>
    </r>
    <r>
      <rPr>
        <sz val="9"/>
        <color theme="1"/>
        <rFont val="Arial"/>
        <family val="2"/>
      </rPr>
      <t xml:space="preserve"> Entendiendo que los gastos por Remuneraciones corresponden a gasto corriente, en el  caso del Presupuesto de SUGEVAL se muestra un incremento del 6.54%, y el de CONASSIF crece a una tasa del 6.11%; sin embargo, la partida de Salarios refleja aumentos mucho menores, 1.09% y 1.5% respectivamente, mientras que la partida de Salario Escolar presupuesta aumentos sorprendentemente grandes. CONASSIF presupuesta un aumento del 367.41% y SUGEVAL del 384.53%; aún más, en el caso de SUGEVAL el aumento en el  renglón de Salario Escolar es del orden del 629.7% del 2024 al 2026. Si partimos de que el Salario Escolar se calcula como porcentaje del salario bruto anual no entendemos la diferencia entre la tasa de crecimiento de uno y otro. Por esta razón, solicitamos aclarar los motivos que justifican el incremento tan considerable en Salario Escolar de ambos presupuestos.</t>
    </r>
  </si>
  <si>
    <r>
      <rPr>
        <b/>
        <sz val="9"/>
        <color theme="1"/>
        <rFont val="Arial"/>
        <family val="2"/>
      </rPr>
      <t>Marcado de Valores- Grupo Financiero- (02/09/2025):</t>
    </r>
    <r>
      <rPr>
        <sz val="9"/>
        <color theme="1"/>
        <rFont val="Arial"/>
        <family val="2"/>
      </rPr>
      <t xml:space="preserve"> Con respecto al oficio Ref. CNS-1962/08 del 20 de agosto de 2025 donde se envía a consulta la propuesta presupuestaria para el ejercicio presupuestario 2026 del CONASSIF y de la SUGEVAL, consideramos necesario conocer la razonabilidad de la información presentada ya que tiene un impacto en el aporte de los supervisados y en aras de generar transparencia en el proceso presupuestario, en este sentido nos gustaría entender el razonamiento y solicitar una justificación de las partidas con incrementos más significativos, es decir, el aumento total del presupuesto de la Sugeval de un 4.11%, la partida de salario escolar dónde según el presupuesto aumentó en 384.53% y la partida de actividades de protocolo que incrementa un 180.95%.</t>
    </r>
  </si>
  <si>
    <r>
      <t>Banco Nacional (03/09/2025):</t>
    </r>
    <r>
      <rPr>
        <sz val="9"/>
        <color theme="1"/>
        <rFont val="Arial"/>
        <family val="2"/>
      </rPr>
      <t xml:space="preserve"> Se aprecia necesario conocer el motivo por el que la partida del Salario Escolar presenta un incremento en una proporción tan elevada en comparación con el año anterior. Se considera que el crecimiento de esta partida es desproporcionado en relación con el ajuste aplicado sobre la partida 0.01.01 de remuneraciones establecida para el año 2026. El incremento en esta partida también podría provocar un aumento sobre las cuentas de contribuciones sociales, por lo tanto, la variación tendría un efecto mayor en el crecimiento del gasto, por ejemplo, este incremento previsto para el año 2026 tiene un impacto de casi un 6% sobre el presupuesto total de la partida de remuneraciones.</t>
    </r>
  </si>
  <si>
    <r>
      <rPr>
        <b/>
        <sz val="9"/>
        <color theme="1"/>
        <rFont val="Arial"/>
        <family val="2"/>
      </rPr>
      <t>Se aclara:</t>
    </r>
    <r>
      <rPr>
        <sz val="9"/>
        <color theme="1"/>
        <rFont val="Arial"/>
        <family val="2"/>
      </rPr>
      <t xml:space="preserve"> Para el 2026 en el caso de la partida de remuneraciones y salario escolar, el incremento obedece a la implementación de la Ley Marco de Empleo Público. El 5 de junio del 2025 en el alcance N° 71 de La Gaceta N° 102, se publicó la Directriz Ministerial N.° 008-2025-PLAN, la Columna Salarial Global de las clases de puestos del Banco Central de Costa Rica (BCCR) y sus Órganos de Desconcentración Máxima (ODM), la cual es obligatoria su aplicación, en los casos que corresponda: los ajustes salariales, las cargas sociales y el pago del salario escolar. Se trata de una disposición legal de cumplimiento obligatorio.</t>
    </r>
  </si>
  <si>
    <r>
      <t xml:space="preserve">Se aclara: </t>
    </r>
    <r>
      <rPr>
        <sz val="9"/>
        <rFont val="Arial"/>
        <family val="2"/>
      </rPr>
      <t>La partida incluye los servicios administrativos prestados por BCCR, los cuales contemplan servicios como los siguientes: administración de bienes muebles, gestión de compras, gestión de pagos, personal de servicios médicos, salud ocupacional, remuneraciones y servicios al personal, administración documental, contratación de talento humano, gestión de capacitación, bienestar organizacional, presupuesto, certificados de firma digital y servicios de secretaría general.
El costo estimado para el año 2026 presenta un incremento del 2,02% derivado de la Columna salarial, la cual aplica también para los funcionarios del BCCR que brindan los servicios.</t>
    </r>
  </si>
  <si>
    <r>
      <rPr>
        <b/>
        <sz val="9"/>
        <color theme="1"/>
        <rFont val="Arial"/>
        <family val="2"/>
      </rPr>
      <t xml:space="preserve">Se aclara: </t>
    </r>
    <r>
      <rPr>
        <sz val="9"/>
        <color theme="1"/>
        <rFont val="Arial"/>
        <family val="2"/>
      </rPr>
      <t>La partida incluye todos los servicios de Tecnologías de Información brindados por el BCCR, incluyendo el departamento de tecnologías, gestión de soluciones e implementación de nuevos desarrollos, así como temas de software y hardware.
La forma de estimación se basa en el Costeo ABC del Banco Central de Costa Rica, el cual toma como insumos las métricas mensuales o periódicas que los recursos asignan a las actividades (inductores).
Las principales causas que originan el incremento están asociadas al costo por inductor que se proyecta para el 2026 y del personal de outsourcing que apoya a la División de Servicios Tecnológicos del BCCR</t>
    </r>
  </si>
  <si>
    <r>
      <rPr>
        <b/>
        <sz val="9"/>
        <color theme="1"/>
        <rFont val="Arial"/>
        <family val="2"/>
      </rPr>
      <t>Se aclara:</t>
    </r>
    <r>
      <rPr>
        <sz val="9"/>
        <color theme="1"/>
        <rFont val="Arial"/>
        <family val="2"/>
      </rPr>
      <t xml:space="preserve"> Para el 2026 en atención al Objetivo estratégico del Plan Estratégico de Sugeval:  Mejorar la capacidad de respuesta institucional a las innovaciones de los mercados de valores, se realizará un evento con la industria como parte del proyecto que se iniciará en el 2026 cuyo propósito es una estrategia de abordaje de aspectos de innovación financiera en el mercado de capitales. Este proyecto requiere llevar a cabo acciones participativas con actores del mercado. El incremento de 19 millones de colones representa un 0,00295% del presupuesto propuesto.</t>
    </r>
  </si>
  <si>
    <r>
      <rPr>
        <b/>
        <sz val="9"/>
        <color theme="1"/>
        <rFont val="Arial"/>
        <family val="2"/>
      </rPr>
      <t>Mercado de Valores- Grupo Financiero- (02/09/2025):</t>
    </r>
    <r>
      <rPr>
        <sz val="9"/>
        <color theme="1"/>
        <rFont val="Arial"/>
        <family val="2"/>
      </rPr>
      <t xml:space="preserve"> Con respecto al oficio Ref. CNS-1962/08 del 20 de agosto de 2025 donde se envía a consulta la propuesta presupuestaria para el ejercicio presupuestario 2026 del CONASSIF y de la SUGEVAL, consideramos necesario conocer la razonabilidad de la información presentada ya que tiene un impacto en el aporte de los supervisados y en aras de generar transparencia en el proceso presupuestario, en este sentido nos gustaría entender el razonamiento y solicitar una justificación de las partidas con incrementos más significativos, es decir, el aumento total del presupuesto de la Sugeval de un 4.11%, la partida de salario escolar dónde según el presupuesto aumentó en 384.53% y la partida de actividades de protocolo que incrementa un 180.95%.</t>
    </r>
  </si>
  <si>
    <r>
      <rPr>
        <b/>
        <sz val="9"/>
        <color theme="1"/>
        <rFont val="Arial"/>
        <family val="2"/>
      </rPr>
      <t>Popular SFI (25/08/2025):</t>
    </r>
    <r>
      <rPr>
        <sz val="9"/>
        <color theme="1"/>
        <rFont val="Arial"/>
        <family val="2"/>
      </rPr>
      <t xml:space="preserve"> Aumento desproporcionado: El incremento planteado no guarda proporcionalidad con la realidad económica actual ni con el comportamiento del sector supervisado.
• Pérdida de participación de mercado: La disminución sostenida en la participación de actores del sector afecta directamente los ingresos y compromete la competitividad.
• Contención del gasto para 2026: Las entidades supervisadas han adoptado políticas de austeridad y racionalización de recursos para el próximo ejercicio, razón por la cual resulta inviable acompañar el aumento planteado sin afectar la estabilidad financiera y operativa. En virtud de lo anterior, solicitamos respetuosamente que se reconsidere el presupuesto sometido a consulta, de forma que se ajuste a las condiciones reales del mercado y a la necesidad de equilibrio entre supervisión efectiva y sostenibilidad  financiera de los supervisados.</t>
    </r>
  </si>
  <si>
    <r>
      <rPr>
        <b/>
        <sz val="9"/>
        <color theme="1"/>
        <rFont val="Arial"/>
        <family val="2"/>
      </rPr>
      <t>Cámara de Fondos de Inversión, Cámara de Intermediarios Bursátiles y Afines y Cámara de Emisores de Títulos Valores (01/09/2025):</t>
    </r>
    <r>
      <rPr>
        <sz val="9"/>
        <color theme="1"/>
        <rFont val="Arial"/>
        <family val="2"/>
      </rPr>
      <t xml:space="preserve"> Entendiendo que los gastos por Remuneraciones corresponden a gasto corriente, en el caso del Presupuesto de SUGEVAL se muestra un incremento del 6.54%, y el de CONASSIF
crece a una tasa del 6.11%; sin embargo, la partida de Salarios refleja aumentos mucho menores, 1.09% y 1.5% respectivamente, mientras que la partida d  Salario Escolar presupuesta aumentos sorprendentemente grandes. CONASSIF presupuesta un aumento 
del 367.41% y SUGEVAL del 384.53%; aún más, en el caso de SUGEVAL el aumento en el renglón de Salario Escolar es del orden del 629.7% del 2024 al 2026. 
Si partimos de que el Salario Escolar se calcula como porcentaje del salario bruto anual no entendemos la diferencia entre la tasa de crecimiento de uno y otro. Por esta razón, 
solicitamos aclarar los motivos que justifican el incremento tan considerable en Salario Escolar de ambos presupuestos.</t>
    </r>
  </si>
  <si>
    <r>
      <t>Banco Promerica (03/09/2025):</t>
    </r>
    <r>
      <rPr>
        <sz val="9"/>
        <color theme="1"/>
        <rFont val="Arial"/>
        <family val="2"/>
      </rPr>
      <t>Solicita aclarar porqué en el CONASSIF subió un 367% el presupuesto del Salario Escolar, pasó de 17 a 81 millones de colones en un solo año.
De Ia misma manera en SUGEVAl, subió un 384% el presupuesto de Salario Escolar,pasó de 39 a 193 millones de colones.</t>
    </r>
  </si>
  <si>
    <r>
      <rPr>
        <b/>
        <sz val="9"/>
        <color theme="1"/>
        <rFont val="Arial"/>
        <family val="2"/>
      </rPr>
      <t>Cámara de Fondos de Inversión, Cámara de Intermediarios Bursátiles y Afines y Cámara de Emisores de Títulos Valores (01/09/2025):</t>
    </r>
    <r>
      <rPr>
        <sz val="9"/>
        <color theme="1"/>
        <rFont val="Arial"/>
        <family val="2"/>
      </rPr>
      <t xml:space="preserve"> Por otra parte, tal como lo señalamos el año pasado, sigue preocupándonos el monto tan elevado de dos partidas de la Cuenta de Servicios. Se trata de las partidas de Servicio de 
Desarrollo de Sistemas por un monto de ₡1.057 millones de colones que corresponde a servicios tecnológicos brindados por el BCCR, y la de Servicios de Gestión y Apoyo, que corresponde a pago de servicios brindados por el mismo BCCR, por un monto de ₡503.5 millones. Ambas sumas representan casi una cuarta parte del presupuesto total de SUGEVAL. Nuevamente, tal como señalamos el año pasado, ambas partidas son bastante 
importantes como para que el detalle quede sin revelarse ni se evidencie la ejecución del año previo. Sin ese desglose es imposible un correcto análisis presupuestario. Por tanto, en 
aras de una mayor claridad solicitamos que se desglose esta parte del gasto en el documento que se somete a consulta.
Las anteriores observaciones tienen el genuino interés de generar una adecuada transparencia en la formulación presupuestaria, su ejecución y la optimización de recursos, dado que cada año los regulados contribuimos con un porcentaje cada vez mayor; así como contar con el detalle suficiente que permita realizar un análisis, partiendo de la comprensión y clasificación de las diferentes cuentas.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</si>
</sst>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0.00_-;\-&quot;₡&quot;* #,##0.00_-;_-&quot;₡&quot;* &quot;-&quot;??_-;_-@_-"/>
    <numFmt numFmtId="43" formatCode="_-* #,##0.00_-;\-* #,##0.00_-;_-* &quot;-&quot;??_-;_-@_-"/>
    <numFmt numFmtId="164" formatCode="&quot;¢&quot;#,##0.00_);[Red]\(&quot;¢&quot;#,##0.00\)"/>
    <numFmt numFmtId="165" formatCode="&quot;₡&quot;#,##0.00"/>
  </numFmts>
  <fonts count="2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9"/>
      <name val="Arial"/>
      <family val="2"/>
    </font>
    <font>
      <b/>
      <sz val="14"/>
      <name val="Arial"/>
      <family val="2"/>
    </font>
    <font>
      <b/>
      <sz val="9"/>
      <name val="Arial"/>
      <family val="2"/>
    </font>
    <font>
      <sz val="8"/>
      <name val="Arial"/>
      <family val="2"/>
    </font>
    <font>
      <sz val="10"/>
      <color indexed="10"/>
      <name val="Arial"/>
      <family val="2"/>
    </font>
    <font>
      <b/>
      <sz val="9"/>
      <color theme="0"/>
      <name val="Arial"/>
      <family val="2"/>
    </font>
    <font>
      <b/>
      <sz val="8"/>
      <color theme="0"/>
      <name val="Arial"/>
      <family val="2"/>
    </font>
    <font>
      <b/>
      <sz val="12"/>
      <color theme="0"/>
      <name val="Arial"/>
      <family val="2"/>
    </font>
    <font>
      <sz val="10"/>
      <color theme="1"/>
      <name val="Arial"/>
      <family val="2"/>
    </font>
    <font>
      <b/>
      <sz val="10"/>
      <color theme="0"/>
      <name val="Calibri"/>
      <family val="2"/>
      <scheme val="minor"/>
    </font>
    <font>
      <sz val="8"/>
      <color theme="1"/>
      <name val="Arial"/>
      <family val="2"/>
    </font>
    <font>
      <sz val="9"/>
      <color theme="1"/>
      <name val="Arial"/>
      <family val="2"/>
    </font>
    <font>
      <b/>
      <sz val="9"/>
      <color theme="1"/>
      <name val="Arial"/>
      <family val="2"/>
    </font>
  </fonts>
  <fills count="5">
    <fill>
      <patternFill patternType="none"/>
    </fill>
    <fill>
      <patternFill patternType="gray125"/>
    </fill>
    <fill>
      <patternFill patternType="solid">
        <fgColor rgb="FF0D559A"/>
        <bgColor indexed="64"/>
      </patternFill>
    </fill>
    <fill>
      <patternFill patternType="solid">
        <fgColor rgb="FF009585"/>
        <bgColor indexed="64"/>
      </patternFill>
    </fill>
    <fill>
      <patternFill patternType="solid">
        <fgColor theme="0"/>
        <bgColor indexed="64"/>
      </patternFill>
    </fill>
  </fills>
  <borders count="8">
    <border>
      <left/>
      <right/>
      <top/>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medium">
        <color indexed="64"/>
      </bottom>
      <diagonal/>
    </border>
    <border>
      <left style="medium">
        <color theme="1"/>
      </left>
      <right style="medium">
        <color theme="1"/>
      </right>
      <top/>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s>
  <cellStyleXfs count="45">
    <xf numFmtId="0" fontId="0"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0" fontId="4" fillId="0" borderId="0"/>
    <xf numFmtId="0" fontId="4" fillId="0" borderId="0"/>
    <xf numFmtId="0" fontId="4" fillId="0" borderId="0"/>
    <xf numFmtId="41" fontId="4" fillId="0" borderId="0" applyFont="0" applyFill="0" applyBorder="0" applyAlignment="0" applyProtection="0"/>
    <xf numFmtId="0" fontId="2" fillId="0" borderId="0"/>
    <xf numFmtId="0" fontId="2" fillId="0" borderId="0"/>
    <xf numFmtId="43" fontId="4" fillId="0" borderId="0" applyFont="0" applyFill="0" applyBorder="0" applyAlignment="0" applyProtection="0"/>
    <xf numFmtId="41" fontId="4" fillId="0" borderId="0" applyFont="0" applyFill="0" applyBorder="0" applyAlignment="0" applyProtection="0"/>
    <xf numFmtId="0" fontId="2" fillId="0" borderId="0"/>
    <xf numFmtId="0" fontId="2"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 fillId="0" borderId="0"/>
    <xf numFmtId="41"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1"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 fillId="0" borderId="0"/>
  </cellStyleXfs>
  <cellXfs count="67">
    <xf numFmtId="0" fontId="0" fillId="0" borderId="0" xfId="0"/>
    <xf numFmtId="0" fontId="4" fillId="0" borderId="0" xfId="0" applyFont="1" applyAlignment="1">
      <alignment horizontal="center" vertical="top"/>
    </xf>
    <xf numFmtId="0" fontId="4" fillId="0" borderId="0" xfId="0" applyFont="1" applyAlignment="1">
      <alignment vertical="top" wrapText="1"/>
    </xf>
    <xf numFmtId="0" fontId="11" fillId="0" borderId="0" xfId="0" applyFont="1" applyAlignment="1">
      <alignment vertical="top" wrapText="1"/>
    </xf>
    <xf numFmtId="4" fontId="4" fillId="0" borderId="0" xfId="0" applyNumberFormat="1" applyFont="1" applyAlignment="1">
      <alignment vertical="top" wrapText="1"/>
    </xf>
    <xf numFmtId="0" fontId="15" fillId="4" borderId="0" xfId="0" applyFont="1" applyFill="1" applyAlignment="1">
      <alignment horizontal="center" vertical="top"/>
    </xf>
    <xf numFmtId="0" fontId="15" fillId="4" borderId="0" xfId="0" applyFont="1" applyFill="1" applyAlignment="1">
      <alignment vertical="top" wrapText="1"/>
    </xf>
    <xf numFmtId="165" fontId="0" fillId="0" borderId="0" xfId="0" applyNumberFormat="1" applyAlignment="1">
      <alignment vertical="top" wrapText="1"/>
    </xf>
    <xf numFmtId="0" fontId="5" fillId="0" borderId="0" xfId="0" applyFont="1" applyAlignment="1">
      <alignment horizontal="center" vertical="top"/>
    </xf>
    <xf numFmtId="0" fontId="5" fillId="0" borderId="0" xfId="0" applyFont="1" applyAlignment="1">
      <alignment vertical="top"/>
    </xf>
    <xf numFmtId="0" fontId="4" fillId="0" borderId="0" xfId="0" applyFont="1" applyAlignment="1">
      <alignment vertical="top"/>
    </xf>
    <xf numFmtId="0" fontId="8" fillId="0" borderId="0" xfId="0" applyFont="1" applyAlignment="1">
      <alignment horizontal="center" vertical="top"/>
    </xf>
    <xf numFmtId="0" fontId="8" fillId="0" borderId="0" xfId="0" applyFont="1" applyAlignment="1">
      <alignment horizontal="centerContinuous" vertical="top" wrapText="1"/>
    </xf>
    <xf numFmtId="164" fontId="8" fillId="0" borderId="0" xfId="0" applyNumberFormat="1" applyFont="1" applyAlignment="1">
      <alignment horizontal="centerContinuous" vertical="top" wrapText="1"/>
    </xf>
    <xf numFmtId="0" fontId="12" fillId="2" borderId="1" xfId="0" applyFont="1" applyFill="1" applyBorder="1" applyAlignment="1" applyProtection="1">
      <alignment horizontal="center" vertical="top" wrapText="1"/>
      <protection locked="0"/>
    </xf>
    <xf numFmtId="0" fontId="13" fillId="2" borderId="1" xfId="0" applyFont="1" applyFill="1" applyBorder="1" applyAlignment="1" applyProtection="1">
      <alignment horizontal="center" vertical="top" wrapText="1"/>
      <protection locked="0"/>
    </xf>
    <xf numFmtId="49" fontId="13" fillId="3" borderId="1" xfId="0" applyNumberFormat="1" applyFont="1" applyFill="1" applyBorder="1" applyAlignment="1">
      <alignment horizontal="center" vertical="top"/>
    </xf>
    <xf numFmtId="0" fontId="13" fillId="3" borderId="1" xfId="0" applyFont="1" applyFill="1" applyBorder="1" applyAlignment="1">
      <alignment horizontal="center" vertical="top" wrapText="1"/>
    </xf>
    <xf numFmtId="165" fontId="12" fillId="3" borderId="1" xfId="0" applyNumberFormat="1" applyFont="1" applyFill="1" applyBorder="1" applyAlignment="1">
      <alignment horizontal="right" vertical="top" wrapText="1"/>
    </xf>
    <xf numFmtId="165" fontId="18" fillId="4" borderId="1" xfId="0" applyNumberFormat="1" applyFont="1" applyFill="1" applyBorder="1" applyAlignment="1">
      <alignment horizontal="right" vertical="top" wrapText="1"/>
    </xf>
    <xf numFmtId="10" fontId="12" fillId="3" borderId="1" xfId="1" applyNumberFormat="1" applyFont="1" applyFill="1" applyBorder="1" applyAlignment="1" applyProtection="1">
      <alignment horizontal="center" vertical="top" wrapText="1"/>
    </xf>
    <xf numFmtId="10" fontId="12" fillId="3" borderId="1" xfId="1" applyNumberFormat="1" applyFont="1" applyFill="1" applyBorder="1" applyAlignment="1" applyProtection="1">
      <alignment horizontal="left" vertical="top" wrapText="1"/>
      <protection locked="0"/>
    </xf>
    <xf numFmtId="10" fontId="12" fillId="3" borderId="1" xfId="1" applyNumberFormat="1" applyFont="1" applyFill="1" applyBorder="1" applyAlignment="1">
      <alignment horizontal="center" vertical="top" wrapText="1"/>
    </xf>
    <xf numFmtId="0" fontId="15" fillId="4" borderId="0" xfId="0" applyFont="1" applyFill="1" applyAlignment="1">
      <alignment vertical="top"/>
    </xf>
    <xf numFmtId="165" fontId="18" fillId="4" borderId="1" xfId="0" applyNumberFormat="1" applyFont="1" applyFill="1" applyBorder="1" applyAlignment="1">
      <alignment vertical="top" wrapText="1"/>
    </xf>
    <xf numFmtId="10" fontId="18" fillId="4" borderId="1" xfId="1" applyNumberFormat="1" applyFont="1" applyFill="1" applyBorder="1" applyAlignment="1" applyProtection="1">
      <alignment horizontal="left" vertical="top" wrapText="1"/>
      <protection locked="0"/>
    </xf>
    <xf numFmtId="0" fontId="10" fillId="0" borderId="1" xfId="0" applyFont="1" applyBorder="1" applyAlignment="1">
      <alignment horizontal="center" vertical="top" wrapText="1"/>
    </xf>
    <xf numFmtId="0" fontId="10" fillId="0" borderId="1" xfId="0" applyFont="1" applyBorder="1" applyAlignment="1">
      <alignment vertical="top" wrapText="1"/>
    </xf>
    <xf numFmtId="165" fontId="7" fillId="0" borderId="1" xfId="0" applyNumberFormat="1" applyFont="1" applyBorder="1" applyAlignment="1">
      <alignment vertical="top" wrapText="1"/>
    </xf>
    <xf numFmtId="10" fontId="18" fillId="4" borderId="1" xfId="1" applyNumberFormat="1" applyFont="1" applyFill="1" applyBorder="1" applyAlignment="1" applyProtection="1">
      <alignment horizontal="center" vertical="top" wrapText="1"/>
    </xf>
    <xf numFmtId="10" fontId="7" fillId="0" borderId="1" xfId="1" applyNumberFormat="1" applyFont="1" applyBorder="1" applyAlignment="1" applyProtection="1">
      <alignment horizontal="left" vertical="top" wrapText="1"/>
      <protection locked="0"/>
    </xf>
    <xf numFmtId="10" fontId="19" fillId="4" borderId="1" xfId="1" applyNumberFormat="1" applyFont="1" applyFill="1" applyBorder="1" applyAlignment="1" applyProtection="1">
      <alignment horizontal="left" vertical="top" wrapText="1"/>
      <protection locked="0"/>
    </xf>
    <xf numFmtId="10" fontId="18" fillId="4" borderId="2" xfId="1" applyNumberFormat="1" applyFont="1" applyFill="1" applyBorder="1" applyAlignment="1" applyProtection="1">
      <alignment horizontal="left" vertical="top" wrapText="1"/>
      <protection locked="0"/>
    </xf>
    <xf numFmtId="10" fontId="7" fillId="0" borderId="6" xfId="1" applyNumberFormat="1" applyFont="1" applyBorder="1" applyAlignment="1" applyProtection="1">
      <alignment horizontal="left" vertical="top" wrapText="1"/>
      <protection locked="0"/>
    </xf>
    <xf numFmtId="10" fontId="18" fillId="4" borderId="4" xfId="1" applyNumberFormat="1" applyFont="1" applyFill="1" applyBorder="1" applyAlignment="1" applyProtection="1">
      <alignment vertical="top" wrapText="1"/>
      <protection locked="0"/>
    </xf>
    <xf numFmtId="10" fontId="18" fillId="4" borderId="7" xfId="1" applyNumberFormat="1" applyFont="1" applyFill="1" applyBorder="1" applyAlignment="1" applyProtection="1">
      <alignment horizontal="left" vertical="top" wrapText="1"/>
      <protection locked="0"/>
    </xf>
    <xf numFmtId="10" fontId="9" fillId="0" borderId="1" xfId="1" applyNumberFormat="1" applyFont="1" applyBorder="1" applyAlignment="1" applyProtection="1">
      <alignment horizontal="left" vertical="top" wrapText="1"/>
      <protection locked="0"/>
    </xf>
    <xf numFmtId="0" fontId="17" fillId="4" borderId="1" xfId="0" applyFont="1" applyFill="1" applyBorder="1" applyAlignment="1">
      <alignment horizontal="center" vertical="top" wrapText="1"/>
    </xf>
    <xf numFmtId="0" fontId="17" fillId="4" borderId="1" xfId="0" applyFont="1" applyFill="1" applyBorder="1" applyAlignment="1">
      <alignment vertical="top" wrapText="1"/>
    </xf>
    <xf numFmtId="165" fontId="16" fillId="3" borderId="4" xfId="0" applyNumberFormat="1" applyFont="1" applyFill="1" applyBorder="1" applyAlignment="1">
      <alignment horizontal="right" vertical="top" wrapText="1"/>
    </xf>
    <xf numFmtId="44" fontId="16" fillId="3" borderId="4" xfId="0" applyNumberFormat="1" applyFont="1" applyFill="1" applyBorder="1" applyAlignment="1">
      <alignment horizontal="right" vertical="top" wrapText="1"/>
    </xf>
    <xf numFmtId="0" fontId="11" fillId="0" borderId="0" xfId="0" applyFont="1" applyAlignment="1">
      <alignment vertical="top"/>
    </xf>
    <xf numFmtId="10" fontId="4" fillId="0" borderId="0" xfId="1" applyNumberFormat="1" applyFont="1" applyAlignment="1">
      <alignment vertical="top"/>
    </xf>
    <xf numFmtId="10" fontId="4" fillId="0" borderId="0" xfId="0" applyNumberFormat="1" applyFont="1" applyAlignment="1">
      <alignment vertical="top"/>
    </xf>
    <xf numFmtId="10" fontId="18" fillId="4" borderId="5" xfId="1" applyNumberFormat="1" applyFont="1" applyFill="1" applyBorder="1" applyAlignment="1" applyProtection="1">
      <alignment horizontal="left" vertical="top" wrapText="1"/>
      <protection locked="0"/>
    </xf>
    <xf numFmtId="10" fontId="18" fillId="4" borderId="3" xfId="1" applyNumberFormat="1" applyFont="1" applyFill="1" applyBorder="1" applyAlignment="1" applyProtection="1">
      <alignment horizontal="left" vertical="top" wrapText="1"/>
      <protection locked="0"/>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165" fontId="7" fillId="0" borderId="2" xfId="0" applyNumberFormat="1" applyFont="1" applyBorder="1" applyAlignment="1">
      <alignment horizontal="center" vertical="top" wrapText="1"/>
    </xf>
    <xf numFmtId="165" fontId="7" fillId="0" borderId="3" xfId="0" applyNumberFormat="1" applyFont="1" applyBorder="1" applyAlignment="1">
      <alignment horizontal="center" vertical="top" wrapText="1"/>
    </xf>
    <xf numFmtId="10" fontId="18" fillId="4" borderId="2" xfId="1" applyNumberFormat="1" applyFont="1" applyFill="1" applyBorder="1" applyAlignment="1" applyProtection="1">
      <alignment horizontal="center" vertical="top" wrapText="1"/>
    </xf>
    <xf numFmtId="10" fontId="18" fillId="4" borderId="3" xfId="1" applyNumberFormat="1" applyFont="1" applyFill="1" applyBorder="1" applyAlignment="1" applyProtection="1">
      <alignment horizontal="center" vertical="top" wrapText="1"/>
    </xf>
    <xf numFmtId="165" fontId="7" fillId="0" borderId="5" xfId="0" applyNumberFormat="1" applyFont="1" applyBorder="1" applyAlignment="1">
      <alignment horizontal="center" vertical="top" wrapText="1"/>
    </xf>
    <xf numFmtId="0" fontId="10" fillId="0" borderId="5" xfId="0" applyFont="1" applyBorder="1" applyAlignment="1">
      <alignment horizontal="center" vertical="top" wrapText="1"/>
    </xf>
    <xf numFmtId="10" fontId="7" fillId="0" borderId="2" xfId="1" applyNumberFormat="1" applyFont="1" applyBorder="1" applyAlignment="1" applyProtection="1">
      <alignment horizontal="center" vertical="top" wrapText="1"/>
      <protection locked="0"/>
    </xf>
    <xf numFmtId="10" fontId="7" fillId="0" borderId="5" xfId="1" applyNumberFormat="1" applyFont="1" applyBorder="1" applyAlignment="1" applyProtection="1">
      <alignment horizontal="center" vertical="top" wrapText="1"/>
      <protection locked="0"/>
    </xf>
    <xf numFmtId="10" fontId="7" fillId="0" borderId="3" xfId="1" applyNumberFormat="1" applyFont="1" applyBorder="1" applyAlignment="1" applyProtection="1">
      <alignment horizontal="center" vertical="top" wrapText="1"/>
      <protection locked="0"/>
    </xf>
    <xf numFmtId="10" fontId="18" fillId="4" borderId="5" xfId="1" applyNumberFormat="1" applyFont="1" applyFill="1" applyBorder="1" applyAlignment="1" applyProtection="1">
      <alignment horizontal="center" vertical="top" wrapText="1"/>
    </xf>
    <xf numFmtId="0" fontId="6" fillId="0" borderId="0" xfId="0" applyFont="1" applyAlignment="1">
      <alignment horizontal="left" vertical="top" wrapText="1"/>
    </xf>
    <xf numFmtId="0" fontId="6" fillId="0" borderId="0" xfId="0" applyFont="1" applyAlignment="1">
      <alignment horizontal="left" vertical="top"/>
    </xf>
    <xf numFmtId="0" fontId="7" fillId="0" borderId="0" xfId="0" applyFont="1" applyAlignment="1">
      <alignment horizontal="left" vertical="top"/>
    </xf>
    <xf numFmtId="10" fontId="18" fillId="4" borderId="2" xfId="1" applyNumberFormat="1" applyFont="1" applyFill="1" applyBorder="1" applyAlignment="1" applyProtection="1">
      <alignment horizontal="center" vertical="top" wrapText="1"/>
      <protection locked="0"/>
    </xf>
    <xf numFmtId="10" fontId="18" fillId="4" borderId="3" xfId="1" applyNumberFormat="1" applyFont="1" applyFill="1" applyBorder="1" applyAlignment="1" applyProtection="1">
      <alignment horizontal="center" vertical="top" wrapText="1"/>
      <protection locked="0"/>
    </xf>
    <xf numFmtId="10" fontId="18" fillId="4" borderId="5" xfId="1" applyNumberFormat="1" applyFont="1" applyFill="1" applyBorder="1" applyAlignment="1" applyProtection="1">
      <alignment horizontal="center" vertical="top" wrapText="1"/>
      <protection locked="0"/>
    </xf>
    <xf numFmtId="165" fontId="4" fillId="0" borderId="0" xfId="1" applyNumberFormat="1" applyFont="1" applyAlignment="1">
      <alignment vertical="top"/>
    </xf>
  </cellXfs>
  <cellStyles count="45">
    <cellStyle name="Millares [0] 2" xfId="11" xr:uid="{45AF118D-D764-48A6-8C45-803A04DA994E}"/>
    <cellStyle name="Millares [0] 2 2" xfId="30" xr:uid="{0AA2BE45-E5A9-4737-8DEF-4B32C798912A}"/>
    <cellStyle name="Millares [0] 3" xfId="7" xr:uid="{C97DE84A-E552-4AC5-9559-62737A81E0A1}"/>
    <cellStyle name="Millares [0] 3 2" xfId="26" xr:uid="{1300EFC6-4560-47D8-AA92-FDBFD97CB0A2}"/>
    <cellStyle name="Millares 10" xfId="21" xr:uid="{CEC19C00-18C6-424A-ABC7-F60384C223B3}"/>
    <cellStyle name="Millares 10 2" xfId="40" xr:uid="{EED4E63D-C2BE-41A6-9861-691B0AA30944}"/>
    <cellStyle name="Millares 11" xfId="22" xr:uid="{5D56818A-F51B-442F-A2CF-48286185FA76}"/>
    <cellStyle name="Millares 11 2" xfId="41" xr:uid="{B52BEA42-5F06-4A19-9B00-0ABB7868B7F0}"/>
    <cellStyle name="Millares 12" xfId="23" xr:uid="{E3621001-7499-4D59-BC7B-7238798715C7}"/>
    <cellStyle name="Millares 12 2" xfId="42" xr:uid="{6C5211D9-E3BC-4136-9378-343FB0C423DF}"/>
    <cellStyle name="Millares 13" xfId="24" xr:uid="{2C331C6C-AE7F-42EE-8400-D1D331E2FB80}"/>
    <cellStyle name="Millares 13 2" xfId="43" xr:uid="{019E2B3D-843A-4FAC-BCAF-21F703A6195D}"/>
    <cellStyle name="Millares 2" xfId="10" xr:uid="{0AE4BCA5-0A16-4137-8767-D7D66CEF57CE}"/>
    <cellStyle name="Millares 2 2" xfId="29" xr:uid="{0ACE05F8-48FE-471A-8838-B31E5B5DADE1}"/>
    <cellStyle name="Millares 3" xfId="15" xr:uid="{6155406D-F3D6-4874-8A58-E0417E106403}"/>
    <cellStyle name="Millares 3 2" xfId="34" xr:uid="{80343AD7-0E93-406A-868B-2BDFC6A71392}"/>
    <cellStyle name="Millares 4" xfId="18" xr:uid="{A44B5C73-3582-4987-911A-B14AF56DC054}"/>
    <cellStyle name="Millares 4 2" xfId="37" xr:uid="{673E767D-E5EF-4041-8A40-EE171DFDD845}"/>
    <cellStyle name="Millares 5" xfId="17" xr:uid="{A46D097D-E018-4B5E-AD48-887B1860E3CA}"/>
    <cellStyle name="Millares 5 2" xfId="36" xr:uid="{03B5BCE4-883B-4CCB-8C0F-625CEF80E9BF}"/>
    <cellStyle name="Millares 6" xfId="20" xr:uid="{3BB9FD0E-8A6F-4C7C-9858-3B0BE2EBDEFD}"/>
    <cellStyle name="Millares 6 2" xfId="39" xr:uid="{74966D1F-1F52-47E9-81DE-D8E1D3AE4328}"/>
    <cellStyle name="Millares 7" xfId="19" xr:uid="{804E7467-1347-4618-9E96-A90DF4C77211}"/>
    <cellStyle name="Millares 7 2" xfId="38" xr:uid="{189F91D8-86B8-4603-ABBF-09E5527579B9}"/>
    <cellStyle name="Millares 8" xfId="14" xr:uid="{4D52E0DE-EEFB-40E0-B6A2-F505CDD5C2E1}"/>
    <cellStyle name="Millares 8 2" xfId="33" xr:uid="{C05AD39F-D443-4914-8BA9-B5F0CE6D6C3E}"/>
    <cellStyle name="Millares 9" xfId="16" xr:uid="{A04B477D-3B3C-4C2C-9961-80CE410CF5BF}"/>
    <cellStyle name="Millares 9 2" xfId="35" xr:uid="{7E6DBF12-8788-492F-A19A-003D938D5D2C}"/>
    <cellStyle name="Normal" xfId="0" builtinId="0"/>
    <cellStyle name="Normal 2" xfId="4" xr:uid="{64CC1CA4-9AB8-41C8-86E8-25BE9AC45E17}"/>
    <cellStyle name="Normal 2 3" xfId="5" xr:uid="{69E13AD9-1694-45CB-8EA9-33EDD24A8502}"/>
    <cellStyle name="Normal 2 8 3 4 2 3 2 2" xfId="8" xr:uid="{5F0EB35C-5AD2-4A6B-94FC-CF1F8D67DCFC}"/>
    <cellStyle name="Normal 2 8 3 4 2 3 2 2 2" xfId="12" xr:uid="{75EC0E02-07A3-4B08-A904-BA0461229827}"/>
    <cellStyle name="Normal 2 8 3 4 2 3 2 2 2 2" xfId="31" xr:uid="{A8A645C3-4250-4FED-919A-94A5E916D476}"/>
    <cellStyle name="Normal 2 8 3 4 2 3 2 2 3" xfId="27" xr:uid="{7D736044-34EA-4686-A455-067AD39A9EFF}"/>
    <cellStyle name="Normal 2 8 3 4 2 3 2 2 4" xfId="9" xr:uid="{CB26E197-44DB-48E4-9FFA-3ED154D07584}"/>
    <cellStyle name="Normal 2 8 3 4 2 3 2 2 4 2" xfId="13" xr:uid="{8D8CE191-3DA2-4D03-9A2F-446A26F0510A}"/>
    <cellStyle name="Normal 2 8 3 4 2 3 2 2 4 2 2" xfId="32" xr:uid="{2A329F4F-70FA-4462-97C2-A64BA9AF76DE}"/>
    <cellStyle name="Normal 2 8 3 4 2 3 2 2 4 3" xfId="28" xr:uid="{1D92342B-C17E-4E33-89E6-6335D88B0D70}"/>
    <cellStyle name="Normal 3" xfId="6" xr:uid="{49F994C4-1956-499A-AD7F-2406B76F0BB6}"/>
    <cellStyle name="Normal 4" xfId="3" xr:uid="{00C27397-E717-4E2D-933F-4A3E6201BE17}"/>
    <cellStyle name="Normal 4 2" xfId="25" xr:uid="{FF75049F-8B06-413B-9245-90307A07DA9C}"/>
    <cellStyle name="Normal 4 3" xfId="44" xr:uid="{04C26A6D-8A97-4E21-87F5-04EF707C1438}"/>
    <cellStyle name="Percent 2" xfId="2" xr:uid="{91C4BC37-63FC-4A97-B07D-D915F6B3027B}"/>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59268</xdr:colOff>
      <xdr:row>0</xdr:row>
      <xdr:rowOff>67733</xdr:rowOff>
    </xdr:from>
    <xdr:to>
      <xdr:col>8</xdr:col>
      <xdr:colOff>1054311</xdr:colOff>
      <xdr:row>4</xdr:row>
      <xdr:rowOff>7140</xdr:rowOff>
    </xdr:to>
    <xdr:pic>
      <xdr:nvPicPr>
        <xdr:cNvPr id="2" name="Imagen 1">
          <a:extLst>
            <a:ext uri="{FF2B5EF4-FFF2-40B4-BE49-F238E27FC236}">
              <a16:creationId xmlns:a16="http://schemas.microsoft.com/office/drawing/2014/main" id="{C0C6D185-5B24-4A63-8F7F-B6502A85F5F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215" t="39020" r="14020" b="39019"/>
        <a:stretch/>
      </xdr:blipFill>
      <xdr:spPr>
        <a:xfrm>
          <a:off x="5247218" y="67733"/>
          <a:ext cx="2410035" cy="73950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D91F5-974F-4742-886C-5924C41DE3D7}">
  <dimension ref="B1:M101"/>
  <sheetViews>
    <sheetView showGridLines="0" tabSelected="1" topLeftCell="C1" zoomScaleNormal="100" workbookViewId="0">
      <selection activeCell="L98" sqref="L98"/>
    </sheetView>
  </sheetViews>
  <sheetFormatPr baseColWidth="10" defaultColWidth="11.453125" defaultRowHeight="12.5" outlineLevelRow="1" x14ac:dyDescent="0.25"/>
  <cols>
    <col min="1" max="1" width="3.36328125" style="10" customWidth="1"/>
    <col min="2" max="2" width="11.6328125" style="1" customWidth="1"/>
    <col min="3" max="3" width="43.6328125" style="2" customWidth="1"/>
    <col min="4" max="4" width="17.26953125" style="2" bestFit="1" customWidth="1"/>
    <col min="5" max="7" width="20.36328125" style="2" hidden="1" customWidth="1"/>
    <col min="8" max="8" width="19.36328125" style="2" bestFit="1" customWidth="1"/>
    <col min="9" max="9" width="15.36328125" style="10" customWidth="1"/>
    <col min="10" max="12" width="50.6328125" style="10" customWidth="1"/>
    <col min="13" max="13" width="22.90625" style="10" customWidth="1"/>
    <col min="14" max="16384" width="11.453125" style="10"/>
  </cols>
  <sheetData>
    <row r="1" spans="2:13" s="9" customFormat="1" ht="15.5" x14ac:dyDescent="0.25">
      <c r="B1" s="8"/>
    </row>
    <row r="2" spans="2:13" s="9" customFormat="1" ht="15.5" x14ac:dyDescent="0.25">
      <c r="B2" s="60" t="s">
        <v>166</v>
      </c>
      <c r="C2" s="61"/>
      <c r="D2" s="61"/>
      <c r="E2" s="61"/>
      <c r="F2" s="61"/>
      <c r="G2" s="61"/>
      <c r="H2" s="61"/>
      <c r="I2" s="61"/>
    </row>
    <row r="3" spans="2:13" x14ac:dyDescent="0.25">
      <c r="B3" s="62" t="s">
        <v>108</v>
      </c>
      <c r="C3" s="62"/>
      <c r="D3" s="62"/>
      <c r="E3" s="62"/>
      <c r="F3" s="62"/>
      <c r="G3" s="62"/>
      <c r="H3" s="62"/>
      <c r="I3" s="62"/>
    </row>
    <row r="4" spans="2:13" ht="18.5" thickBot="1" x14ac:dyDescent="0.3">
      <c r="B4" s="11"/>
      <c r="C4" s="12"/>
      <c r="D4" s="12"/>
      <c r="E4" s="13"/>
      <c r="F4" s="13"/>
      <c r="G4" s="13"/>
      <c r="H4" s="13"/>
    </row>
    <row r="5" spans="2:13" ht="26.5" thickBot="1" x14ac:dyDescent="0.3">
      <c r="B5" s="14" t="s">
        <v>0</v>
      </c>
      <c r="C5" s="14" t="s">
        <v>1</v>
      </c>
      <c r="D5" s="15" t="s">
        <v>165</v>
      </c>
      <c r="E5" s="15" t="s">
        <v>162</v>
      </c>
      <c r="F5" s="15" t="s">
        <v>163</v>
      </c>
      <c r="G5" s="15" t="s">
        <v>164</v>
      </c>
      <c r="H5" s="15" t="s">
        <v>2</v>
      </c>
      <c r="I5" s="15" t="s">
        <v>3</v>
      </c>
      <c r="J5" s="15" t="s">
        <v>150</v>
      </c>
      <c r="K5" s="15" t="s">
        <v>155</v>
      </c>
      <c r="L5" s="15" t="s">
        <v>156</v>
      </c>
      <c r="M5" s="15" t="s">
        <v>165</v>
      </c>
    </row>
    <row r="6" spans="2:13" s="23" customFormat="1" ht="13" thickBot="1" x14ac:dyDescent="0.3">
      <c r="B6" s="16" t="s">
        <v>4</v>
      </c>
      <c r="C6" s="17" t="s">
        <v>5</v>
      </c>
      <c r="D6" s="18">
        <f>SUM(D7:D28)</f>
        <v>3530739187.2800007</v>
      </c>
      <c r="E6" s="18">
        <f>SUM(E7:E28)</f>
        <v>3313886095.8799996</v>
      </c>
      <c r="F6" s="19"/>
      <c r="G6" s="19"/>
      <c r="H6" s="18">
        <f>+D6-E6</f>
        <v>216853091.40000105</v>
      </c>
      <c r="I6" s="20">
        <f>+D6/E6-1</f>
        <v>6.54377021798076E-2</v>
      </c>
      <c r="J6" s="21"/>
      <c r="K6" s="22"/>
      <c r="L6" s="22"/>
      <c r="M6" s="18">
        <f>SUM(M7:M28)</f>
        <v>3530739187.2800007</v>
      </c>
    </row>
    <row r="7" spans="2:13" s="23" customFormat="1" ht="173" outlineLevel="1" thickBot="1" x14ac:dyDescent="0.3">
      <c r="B7" s="46" t="s">
        <v>6</v>
      </c>
      <c r="C7" s="48" t="s">
        <v>7</v>
      </c>
      <c r="D7" s="50">
        <v>2136714519.6000004</v>
      </c>
      <c r="E7" s="50">
        <v>2113736543.76</v>
      </c>
      <c r="F7" s="24"/>
      <c r="G7" s="24"/>
      <c r="H7" s="50">
        <f>+D7-E7</f>
        <v>22977975.840000391</v>
      </c>
      <c r="I7" s="52">
        <f t="shared" ref="I7:I73" si="0">+D7/E7-1</f>
        <v>1.0870785154296625E-2</v>
      </c>
      <c r="J7" s="56" t="s">
        <v>167</v>
      </c>
      <c r="K7" s="25" t="s">
        <v>239</v>
      </c>
      <c r="L7" s="63" t="s">
        <v>234</v>
      </c>
      <c r="M7" s="50">
        <f>+D7</f>
        <v>2136714519.6000004</v>
      </c>
    </row>
    <row r="8" spans="2:13" s="23" customFormat="1" ht="196" outlineLevel="1" thickBot="1" x14ac:dyDescent="0.3">
      <c r="B8" s="47"/>
      <c r="C8" s="49"/>
      <c r="D8" s="51"/>
      <c r="E8" s="51"/>
      <c r="F8" s="24"/>
      <c r="G8" s="24"/>
      <c r="H8" s="51"/>
      <c r="I8" s="53"/>
      <c r="J8" s="58"/>
      <c r="K8" s="25" t="s">
        <v>240</v>
      </c>
      <c r="L8" s="64"/>
      <c r="M8" s="51"/>
    </row>
    <row r="9" spans="2:13" s="23" customFormat="1" ht="58" outlineLevel="1" thickBot="1" x14ac:dyDescent="0.3">
      <c r="B9" s="26" t="s">
        <v>8</v>
      </c>
      <c r="C9" s="27" t="s">
        <v>9</v>
      </c>
      <c r="D9" s="28">
        <v>4000000</v>
      </c>
      <c r="E9" s="28">
        <v>4000000</v>
      </c>
      <c r="F9" s="24"/>
      <c r="G9" s="24"/>
      <c r="H9" s="28">
        <f t="shared" ref="H9:H74" si="1">+D9-E9</f>
        <v>0</v>
      </c>
      <c r="I9" s="29">
        <f t="shared" si="0"/>
        <v>0</v>
      </c>
      <c r="J9" s="30" t="s">
        <v>168</v>
      </c>
      <c r="K9" s="25"/>
      <c r="L9" s="25"/>
      <c r="M9" s="28">
        <f t="shared" ref="M9:M55" si="2">+D9</f>
        <v>4000000</v>
      </c>
    </row>
    <row r="10" spans="2:13" s="23" customFormat="1" ht="46.5" outlineLevel="1" thickBot="1" x14ac:dyDescent="0.3">
      <c r="B10" s="26" t="s">
        <v>10</v>
      </c>
      <c r="C10" s="27" t="s">
        <v>11</v>
      </c>
      <c r="D10" s="28">
        <v>10600000</v>
      </c>
      <c r="E10" s="28">
        <v>10600000</v>
      </c>
      <c r="F10" s="24"/>
      <c r="G10" s="24"/>
      <c r="H10" s="28">
        <f t="shared" si="1"/>
        <v>0</v>
      </c>
      <c r="I10" s="29">
        <f t="shared" si="0"/>
        <v>0</v>
      </c>
      <c r="J10" s="30" t="s">
        <v>169</v>
      </c>
      <c r="K10" s="25"/>
      <c r="L10" s="25"/>
      <c r="M10" s="28">
        <f t="shared" si="2"/>
        <v>10600000</v>
      </c>
    </row>
    <row r="11" spans="2:13" s="23" customFormat="1" ht="46.5" outlineLevel="1" thickBot="1" x14ac:dyDescent="0.3">
      <c r="B11" s="26" t="s">
        <v>12</v>
      </c>
      <c r="C11" s="27" t="s">
        <v>13</v>
      </c>
      <c r="D11" s="28">
        <v>93286405.800000012</v>
      </c>
      <c r="E11" s="28">
        <v>105947844.72</v>
      </c>
      <c r="F11" s="24"/>
      <c r="G11" s="24"/>
      <c r="H11" s="28">
        <f t="shared" si="1"/>
        <v>-12661438.919999987</v>
      </c>
      <c r="I11" s="29">
        <f t="shared" si="0"/>
        <v>-0.11950633779726016</v>
      </c>
      <c r="J11" s="30" t="s">
        <v>170</v>
      </c>
      <c r="K11" s="25"/>
      <c r="L11" s="25"/>
      <c r="M11" s="28">
        <f t="shared" si="2"/>
        <v>93286405.800000012</v>
      </c>
    </row>
    <row r="12" spans="2:13" s="23" customFormat="1" ht="35" outlineLevel="1" thickBot="1" x14ac:dyDescent="0.3">
      <c r="B12" s="26" t="s">
        <v>14</v>
      </c>
      <c r="C12" s="27" t="s">
        <v>15</v>
      </c>
      <c r="D12" s="28">
        <v>38715032.039999999</v>
      </c>
      <c r="E12" s="28">
        <v>48715032</v>
      </c>
      <c r="F12" s="24"/>
      <c r="G12" s="24"/>
      <c r="H12" s="28">
        <f>+D12-E12</f>
        <v>-9999999.9600000009</v>
      </c>
      <c r="I12" s="29">
        <f t="shared" si="0"/>
        <v>-0.20527544680664478</v>
      </c>
      <c r="J12" s="30" t="s">
        <v>171</v>
      </c>
      <c r="K12" s="25"/>
      <c r="L12" s="25"/>
      <c r="M12" s="28">
        <f t="shared" si="2"/>
        <v>38715032.039999999</v>
      </c>
    </row>
    <row r="13" spans="2:13" s="23" customFormat="1" ht="35" outlineLevel="1" thickBot="1" x14ac:dyDescent="0.3">
      <c r="B13" s="26" t="s">
        <v>16</v>
      </c>
      <c r="C13" s="27" t="s">
        <v>17</v>
      </c>
      <c r="D13" s="28">
        <v>209425073.75999999</v>
      </c>
      <c r="E13" s="28">
        <v>196786586.16</v>
      </c>
      <c r="F13" s="24"/>
      <c r="G13" s="24"/>
      <c r="H13" s="28">
        <f t="shared" si="1"/>
        <v>12638487.599999994</v>
      </c>
      <c r="I13" s="29">
        <f t="shared" si="0"/>
        <v>6.4224334832070795E-2</v>
      </c>
      <c r="J13" s="30" t="s">
        <v>172</v>
      </c>
      <c r="K13" s="25"/>
      <c r="L13" s="25"/>
      <c r="M13" s="28">
        <f t="shared" si="2"/>
        <v>209425073.75999999</v>
      </c>
    </row>
    <row r="14" spans="2:13" s="23" customFormat="1" ht="69.5" outlineLevel="1" thickBot="1" x14ac:dyDescent="0.3">
      <c r="B14" s="46" t="s">
        <v>18</v>
      </c>
      <c r="C14" s="46" t="s">
        <v>19</v>
      </c>
      <c r="D14" s="50">
        <v>193244074.07999998</v>
      </c>
      <c r="E14" s="50">
        <v>39882734.039999999</v>
      </c>
      <c r="F14" s="24"/>
      <c r="G14" s="24"/>
      <c r="H14" s="50">
        <f t="shared" si="1"/>
        <v>153361340.03999999</v>
      </c>
      <c r="I14" s="52">
        <f t="shared" si="0"/>
        <v>3.8453065902199111</v>
      </c>
      <c r="J14" s="56" t="s">
        <v>173</v>
      </c>
      <c r="K14" s="30" t="s">
        <v>230</v>
      </c>
      <c r="L14" s="63" t="s">
        <v>234</v>
      </c>
      <c r="M14" s="50">
        <f t="shared" si="2"/>
        <v>193244074.07999998</v>
      </c>
    </row>
    <row r="15" spans="2:13" s="23" customFormat="1" ht="196" outlineLevel="1" thickBot="1" x14ac:dyDescent="0.3">
      <c r="B15" s="55"/>
      <c r="C15" s="55"/>
      <c r="D15" s="54"/>
      <c r="E15" s="54"/>
      <c r="F15" s="24"/>
      <c r="G15" s="24"/>
      <c r="H15" s="54"/>
      <c r="I15" s="59"/>
      <c r="J15" s="57"/>
      <c r="K15" s="25" t="s">
        <v>231</v>
      </c>
      <c r="L15" s="65"/>
      <c r="M15" s="54"/>
    </row>
    <row r="16" spans="2:13" s="23" customFormat="1" ht="150" outlineLevel="1" thickBot="1" x14ac:dyDescent="0.3">
      <c r="B16" s="55"/>
      <c r="C16" s="55"/>
      <c r="D16" s="54"/>
      <c r="E16" s="54"/>
      <c r="F16" s="24"/>
      <c r="G16" s="24"/>
      <c r="H16" s="54"/>
      <c r="I16" s="59"/>
      <c r="J16" s="57"/>
      <c r="K16" s="25" t="s">
        <v>238</v>
      </c>
      <c r="L16" s="65"/>
      <c r="M16" s="54"/>
    </row>
    <row r="17" spans="2:13" s="23" customFormat="1" ht="58" outlineLevel="1" thickBot="1" x14ac:dyDescent="0.3">
      <c r="B17" s="55"/>
      <c r="C17" s="55"/>
      <c r="D17" s="54"/>
      <c r="E17" s="54"/>
      <c r="F17" s="24"/>
      <c r="G17" s="24"/>
      <c r="H17" s="54"/>
      <c r="I17" s="59"/>
      <c r="J17" s="57"/>
      <c r="K17" s="31" t="s">
        <v>241</v>
      </c>
      <c r="L17" s="65"/>
      <c r="M17" s="54"/>
    </row>
    <row r="18" spans="2:13" s="23" customFormat="1" ht="138.5" outlineLevel="1" thickBot="1" x14ac:dyDescent="0.3">
      <c r="B18" s="47"/>
      <c r="C18" s="47"/>
      <c r="D18" s="51"/>
      <c r="E18" s="51"/>
      <c r="F18" s="24"/>
      <c r="G18" s="24"/>
      <c r="H18" s="51"/>
      <c r="I18" s="53"/>
      <c r="J18" s="58"/>
      <c r="K18" s="31" t="s">
        <v>233</v>
      </c>
      <c r="L18" s="64"/>
      <c r="M18" s="51"/>
    </row>
    <row r="19" spans="2:13" s="23" customFormat="1" ht="58" outlineLevel="1" thickBot="1" x14ac:dyDescent="0.3">
      <c r="B19" s="26" t="s">
        <v>20</v>
      </c>
      <c r="C19" s="27" t="s">
        <v>21</v>
      </c>
      <c r="D19" s="28">
        <v>36540810</v>
      </c>
      <c r="E19" s="28">
        <v>38556836.039999999</v>
      </c>
      <c r="F19" s="24"/>
      <c r="G19" s="24"/>
      <c r="H19" s="28">
        <f t="shared" si="1"/>
        <v>-2016026.0399999991</v>
      </c>
      <c r="I19" s="29">
        <f t="shared" si="0"/>
        <v>-5.2287123297889759E-2</v>
      </c>
      <c r="J19" s="30" t="s">
        <v>174</v>
      </c>
      <c r="K19" s="25"/>
      <c r="L19" s="25"/>
      <c r="M19" s="28">
        <f t="shared" si="2"/>
        <v>36540810</v>
      </c>
    </row>
    <row r="20" spans="2:13" s="23" customFormat="1" ht="104" outlineLevel="1" thickBot="1" x14ac:dyDescent="0.3">
      <c r="B20" s="26" t="s">
        <v>22</v>
      </c>
      <c r="C20" s="27" t="s">
        <v>23</v>
      </c>
      <c r="D20" s="28">
        <v>232461831.95999998</v>
      </c>
      <c r="E20" s="28">
        <v>218433111.95999998</v>
      </c>
      <c r="F20" s="24"/>
      <c r="G20" s="24"/>
      <c r="H20" s="28">
        <f t="shared" si="1"/>
        <v>14028720</v>
      </c>
      <c r="I20" s="29">
        <f t="shared" si="0"/>
        <v>6.4224328784772133E-2</v>
      </c>
      <c r="J20" s="30" t="s">
        <v>175</v>
      </c>
      <c r="K20" s="25"/>
      <c r="L20" s="25"/>
      <c r="M20" s="28">
        <f t="shared" si="2"/>
        <v>232461831.95999998</v>
      </c>
    </row>
    <row r="21" spans="2:13" s="23" customFormat="1" ht="58" outlineLevel="1" thickBot="1" x14ac:dyDescent="0.3">
      <c r="B21" s="26" t="s">
        <v>24</v>
      </c>
      <c r="C21" s="27" t="s">
        <v>25</v>
      </c>
      <c r="D21" s="28">
        <v>12565509</v>
      </c>
      <c r="E21" s="28">
        <v>11807197.920000002</v>
      </c>
      <c r="F21" s="24"/>
      <c r="G21" s="24"/>
      <c r="H21" s="28">
        <f t="shared" si="1"/>
        <v>758311.07999999821</v>
      </c>
      <c r="I21" s="29">
        <f t="shared" si="0"/>
        <v>6.4224474353522076E-2</v>
      </c>
      <c r="J21" s="30" t="s">
        <v>176</v>
      </c>
      <c r="K21" s="25"/>
      <c r="L21" s="25"/>
      <c r="M21" s="28">
        <f t="shared" si="2"/>
        <v>12565509</v>
      </c>
    </row>
    <row r="22" spans="2:13" s="23" customFormat="1" ht="35" outlineLevel="1" thickBot="1" x14ac:dyDescent="0.3">
      <c r="B22" s="26" t="s">
        <v>26</v>
      </c>
      <c r="C22" s="27" t="s">
        <v>27</v>
      </c>
      <c r="D22" s="28">
        <v>37696515.960000001</v>
      </c>
      <c r="E22" s="28">
        <v>35421590.039999999</v>
      </c>
      <c r="F22" s="24"/>
      <c r="G22" s="24"/>
      <c r="H22" s="28">
        <f t="shared" si="1"/>
        <v>2274925.9200000018</v>
      </c>
      <c r="I22" s="29">
        <f t="shared" si="0"/>
        <v>6.4224274444795615E-2</v>
      </c>
      <c r="J22" s="30" t="s">
        <v>177</v>
      </c>
      <c r="K22" s="25"/>
      <c r="L22" s="25"/>
      <c r="M22" s="28">
        <f t="shared" si="2"/>
        <v>37696515.960000001</v>
      </c>
    </row>
    <row r="23" spans="2:13" s="23" customFormat="1" ht="46.5" outlineLevel="1" thickBot="1" x14ac:dyDescent="0.3">
      <c r="B23" s="26" t="s">
        <v>28</v>
      </c>
      <c r="C23" s="27" t="s">
        <v>29</v>
      </c>
      <c r="D23" s="28">
        <v>125655048.12</v>
      </c>
      <c r="E23" s="28">
        <v>118071954.12</v>
      </c>
      <c r="F23" s="24"/>
      <c r="G23" s="24"/>
      <c r="H23" s="28">
        <f t="shared" si="1"/>
        <v>7583094</v>
      </c>
      <c r="I23" s="29">
        <f t="shared" si="0"/>
        <v>6.4224345709507524E-2</v>
      </c>
      <c r="J23" s="30" t="s">
        <v>178</v>
      </c>
      <c r="K23" s="25"/>
      <c r="L23" s="25"/>
      <c r="M23" s="28">
        <f t="shared" si="2"/>
        <v>125655048.12</v>
      </c>
    </row>
    <row r="24" spans="2:13" s="23" customFormat="1" ht="58" outlineLevel="1" thickBot="1" x14ac:dyDescent="0.3">
      <c r="B24" s="26" t="s">
        <v>30</v>
      </c>
      <c r="C24" s="27" t="s">
        <v>31</v>
      </c>
      <c r="D24" s="28">
        <v>12565509</v>
      </c>
      <c r="E24" s="28">
        <v>11807197.920000002</v>
      </c>
      <c r="F24" s="24"/>
      <c r="G24" s="24"/>
      <c r="H24" s="28">
        <f t="shared" si="1"/>
        <v>758311.07999999821</v>
      </c>
      <c r="I24" s="29">
        <f t="shared" si="0"/>
        <v>6.4224474353522076E-2</v>
      </c>
      <c r="J24" s="30" t="s">
        <v>179</v>
      </c>
      <c r="K24" s="25"/>
      <c r="L24" s="25"/>
      <c r="M24" s="28">
        <f t="shared" si="2"/>
        <v>12565509</v>
      </c>
    </row>
    <row r="25" spans="2:13" s="23" customFormat="1" ht="46.5" outlineLevel="1" thickBot="1" x14ac:dyDescent="0.3">
      <c r="B25" s="26" t="s">
        <v>32</v>
      </c>
      <c r="C25" s="27" t="s">
        <v>33</v>
      </c>
      <c r="D25" s="28">
        <v>140231031.84</v>
      </c>
      <c r="E25" s="28">
        <v>127990000.07999998</v>
      </c>
      <c r="F25" s="24"/>
      <c r="G25" s="24"/>
      <c r="H25" s="28">
        <f t="shared" si="1"/>
        <v>12241031.76000002</v>
      </c>
      <c r="I25" s="29">
        <f t="shared" si="0"/>
        <v>9.5640532481825025E-2</v>
      </c>
      <c r="J25" s="30" t="s">
        <v>180</v>
      </c>
      <c r="K25" s="25"/>
      <c r="L25" s="25"/>
      <c r="M25" s="28">
        <f t="shared" si="2"/>
        <v>140231031.84</v>
      </c>
    </row>
    <row r="26" spans="2:13" s="23" customFormat="1" ht="81" outlineLevel="1" thickBot="1" x14ac:dyDescent="0.3">
      <c r="B26" s="26" t="s">
        <v>34</v>
      </c>
      <c r="C26" s="27" t="s">
        <v>35</v>
      </c>
      <c r="D26" s="28">
        <v>75393029.039999992</v>
      </c>
      <c r="E26" s="28">
        <v>70843175.159999996</v>
      </c>
      <c r="F26" s="24"/>
      <c r="G26" s="24"/>
      <c r="H26" s="28">
        <f t="shared" si="1"/>
        <v>4549853.8799999952</v>
      </c>
      <c r="I26" s="29">
        <f t="shared" si="0"/>
        <v>6.4224307701117311E-2</v>
      </c>
      <c r="J26" s="30" t="s">
        <v>181</v>
      </c>
      <c r="K26" s="25"/>
      <c r="L26" s="25"/>
      <c r="M26" s="28">
        <f t="shared" si="2"/>
        <v>75393029.039999992</v>
      </c>
    </row>
    <row r="27" spans="2:13" s="23" customFormat="1" ht="69.5" outlineLevel="1" thickBot="1" x14ac:dyDescent="0.3">
      <c r="B27" s="26" t="s">
        <v>36</v>
      </c>
      <c r="C27" s="27" t="s">
        <v>37</v>
      </c>
      <c r="D27" s="28">
        <v>37696515.960000001</v>
      </c>
      <c r="E27" s="28">
        <v>35421590.039999999</v>
      </c>
      <c r="F27" s="24"/>
      <c r="G27" s="24"/>
      <c r="H27" s="28">
        <f t="shared" si="1"/>
        <v>2274925.9200000018</v>
      </c>
      <c r="I27" s="29">
        <f t="shared" si="0"/>
        <v>6.4224274444795615E-2</v>
      </c>
      <c r="J27" s="30" t="s">
        <v>182</v>
      </c>
      <c r="K27" s="25"/>
      <c r="L27" s="25"/>
      <c r="M27" s="28">
        <f t="shared" si="2"/>
        <v>37696515.960000001</v>
      </c>
    </row>
    <row r="28" spans="2:13" s="23" customFormat="1" ht="46.5" outlineLevel="1" thickBot="1" x14ac:dyDescent="0.3">
      <c r="B28" s="26" t="s">
        <v>38</v>
      </c>
      <c r="C28" s="27" t="s">
        <v>39</v>
      </c>
      <c r="D28" s="28">
        <v>133948281.12</v>
      </c>
      <c r="E28" s="28">
        <v>125864701.91999999</v>
      </c>
      <c r="F28" s="24"/>
      <c r="G28" s="24"/>
      <c r="H28" s="28">
        <f t="shared" si="1"/>
        <v>8083579.2000000179</v>
      </c>
      <c r="I28" s="29">
        <f t="shared" si="0"/>
        <v>6.4224354220756563E-2</v>
      </c>
      <c r="J28" s="30" t="s">
        <v>183</v>
      </c>
      <c r="K28" s="25"/>
      <c r="L28" s="25"/>
      <c r="M28" s="28">
        <f t="shared" si="2"/>
        <v>133948281.12</v>
      </c>
    </row>
    <row r="29" spans="2:13" s="23" customFormat="1" ht="13" thickBot="1" x14ac:dyDescent="0.3">
      <c r="B29" s="16">
        <v>1</v>
      </c>
      <c r="C29" s="17" t="s">
        <v>40</v>
      </c>
      <c r="D29" s="18">
        <f>SUM(D30:D55)</f>
        <v>2599141090.8299999</v>
      </c>
      <c r="E29" s="18">
        <f>SUM(E30:E55)</f>
        <v>2512695708.2500005</v>
      </c>
      <c r="F29" s="19"/>
      <c r="G29" s="19"/>
      <c r="H29" s="18">
        <f t="shared" si="1"/>
        <v>86445382.579999447</v>
      </c>
      <c r="I29" s="20">
        <f t="shared" si="0"/>
        <v>3.4403442603961665E-2</v>
      </c>
      <c r="J29" s="21"/>
      <c r="K29" s="22"/>
      <c r="L29" s="22"/>
      <c r="M29" s="18">
        <f>SUM(M30:M55)</f>
        <v>2599141090.8299999</v>
      </c>
    </row>
    <row r="30" spans="2:13" s="23" customFormat="1" ht="23.5" outlineLevel="1" thickBot="1" x14ac:dyDescent="0.3">
      <c r="B30" s="26" t="s">
        <v>116</v>
      </c>
      <c r="C30" s="27" t="s">
        <v>117</v>
      </c>
      <c r="D30" s="28">
        <v>4000000</v>
      </c>
      <c r="E30" s="28">
        <v>3885828.37</v>
      </c>
      <c r="F30" s="24"/>
      <c r="G30" s="24"/>
      <c r="H30" s="28">
        <f t="shared" si="1"/>
        <v>114171.62999999989</v>
      </c>
      <c r="I30" s="29">
        <f t="shared" si="0"/>
        <v>2.9381542139494954E-2</v>
      </c>
      <c r="J30" s="30" t="s">
        <v>187</v>
      </c>
      <c r="K30" s="25"/>
      <c r="L30" s="25"/>
      <c r="M30" s="28">
        <f t="shared" si="2"/>
        <v>4000000</v>
      </c>
    </row>
    <row r="31" spans="2:13" s="23" customFormat="1" ht="35" outlineLevel="1" thickBot="1" x14ac:dyDescent="0.3">
      <c r="B31" s="26" t="s">
        <v>41</v>
      </c>
      <c r="C31" s="27" t="s">
        <v>42</v>
      </c>
      <c r="D31" s="28">
        <v>300000</v>
      </c>
      <c r="E31" s="28">
        <v>300000</v>
      </c>
      <c r="F31" s="24"/>
      <c r="G31" s="24"/>
      <c r="H31" s="28">
        <f t="shared" si="1"/>
        <v>0</v>
      </c>
      <c r="I31" s="29">
        <f t="shared" si="0"/>
        <v>0</v>
      </c>
      <c r="J31" s="30" t="s">
        <v>188</v>
      </c>
      <c r="K31" s="25"/>
      <c r="L31" s="25"/>
      <c r="M31" s="28">
        <f t="shared" si="2"/>
        <v>300000</v>
      </c>
    </row>
    <row r="32" spans="2:13" s="23" customFormat="1" ht="35" outlineLevel="1" thickBot="1" x14ac:dyDescent="0.3">
      <c r="B32" s="26" t="s">
        <v>118</v>
      </c>
      <c r="C32" s="27" t="s">
        <v>119</v>
      </c>
      <c r="D32" s="28">
        <v>2500000</v>
      </c>
      <c r="E32" s="28">
        <v>3000000</v>
      </c>
      <c r="F32" s="24"/>
      <c r="G32" s="24"/>
      <c r="H32" s="28">
        <f t="shared" si="1"/>
        <v>-500000</v>
      </c>
      <c r="I32" s="29">
        <f t="shared" si="0"/>
        <v>-0.16666666666666663</v>
      </c>
      <c r="J32" s="30" t="s">
        <v>189</v>
      </c>
      <c r="K32" s="25"/>
      <c r="L32" s="25"/>
      <c r="M32" s="28">
        <f t="shared" si="2"/>
        <v>2500000</v>
      </c>
    </row>
    <row r="33" spans="2:13" s="23" customFormat="1" ht="104" outlineLevel="1" thickBot="1" x14ac:dyDescent="0.3">
      <c r="B33" s="26" t="s">
        <v>43</v>
      </c>
      <c r="C33" s="27" t="s">
        <v>44</v>
      </c>
      <c r="D33" s="28">
        <v>74049999.999999806</v>
      </c>
      <c r="E33" s="28">
        <v>68000000</v>
      </c>
      <c r="F33" s="24"/>
      <c r="G33" s="24"/>
      <c r="H33" s="28">
        <f t="shared" si="1"/>
        <v>6049999.9999998063</v>
      </c>
      <c r="I33" s="29">
        <f t="shared" si="0"/>
        <v>8.8970588235291359E-2</v>
      </c>
      <c r="J33" s="30" t="s">
        <v>190</v>
      </c>
      <c r="K33" s="25"/>
      <c r="L33" s="25"/>
      <c r="M33" s="28">
        <f t="shared" si="2"/>
        <v>74049999.999999806</v>
      </c>
    </row>
    <row r="34" spans="2:13" s="23" customFormat="1" ht="138.5" outlineLevel="1" thickBot="1" x14ac:dyDescent="0.3">
      <c r="B34" s="26" t="s">
        <v>157</v>
      </c>
      <c r="C34" s="27" t="s">
        <v>158</v>
      </c>
      <c r="D34" s="28">
        <v>2500000</v>
      </c>
      <c r="E34" s="28">
        <v>7960000</v>
      </c>
      <c r="F34" s="24"/>
      <c r="G34" s="24"/>
      <c r="H34" s="28">
        <f t="shared" si="1"/>
        <v>-5460000</v>
      </c>
      <c r="I34" s="29">
        <f t="shared" si="0"/>
        <v>-0.68592964824120606</v>
      </c>
      <c r="J34" s="30" t="s">
        <v>191</v>
      </c>
      <c r="K34" s="25"/>
      <c r="L34" s="25"/>
      <c r="M34" s="28">
        <f t="shared" si="2"/>
        <v>2500000</v>
      </c>
    </row>
    <row r="35" spans="2:13" s="23" customFormat="1" ht="58" outlineLevel="1" thickBot="1" x14ac:dyDescent="0.3">
      <c r="B35" s="26" t="s">
        <v>109</v>
      </c>
      <c r="C35" s="27" t="s">
        <v>110</v>
      </c>
      <c r="D35" s="28">
        <v>1500000</v>
      </c>
      <c r="E35" s="28">
        <v>1100000</v>
      </c>
      <c r="F35" s="24"/>
      <c r="G35" s="24"/>
      <c r="H35" s="28">
        <f t="shared" si="1"/>
        <v>400000</v>
      </c>
      <c r="I35" s="29">
        <f t="shared" si="0"/>
        <v>0.36363636363636354</v>
      </c>
      <c r="J35" s="30" t="s">
        <v>192</v>
      </c>
      <c r="K35" s="25"/>
      <c r="L35" s="25"/>
      <c r="M35" s="28">
        <f t="shared" si="2"/>
        <v>1500000</v>
      </c>
    </row>
    <row r="36" spans="2:13" s="23" customFormat="1" ht="46.5" outlineLevel="1" thickBot="1" x14ac:dyDescent="0.3">
      <c r="B36" s="26" t="s">
        <v>45</v>
      </c>
      <c r="C36" s="27" t="s">
        <v>46</v>
      </c>
      <c r="D36" s="28">
        <v>45163556.799999997</v>
      </c>
      <c r="E36" s="28">
        <v>69185200</v>
      </c>
      <c r="F36" s="24"/>
      <c r="G36" s="24"/>
      <c r="H36" s="28">
        <f t="shared" si="1"/>
        <v>-24021643.200000003</v>
      </c>
      <c r="I36" s="29">
        <f t="shared" si="0"/>
        <v>-0.34720783057648175</v>
      </c>
      <c r="J36" s="30" t="s">
        <v>193</v>
      </c>
      <c r="K36" s="25"/>
      <c r="L36" s="25"/>
      <c r="M36" s="28">
        <f t="shared" si="2"/>
        <v>45163556.799999997</v>
      </c>
    </row>
    <row r="37" spans="2:13" s="23" customFormat="1" ht="35" outlineLevel="1" thickBot="1" x14ac:dyDescent="0.3">
      <c r="B37" s="26" t="s">
        <v>120</v>
      </c>
      <c r="C37" s="27" t="s">
        <v>121</v>
      </c>
      <c r="D37" s="28">
        <v>0</v>
      </c>
      <c r="E37" s="28">
        <v>110000</v>
      </c>
      <c r="F37" s="24"/>
      <c r="G37" s="24"/>
      <c r="H37" s="28">
        <f t="shared" si="1"/>
        <v>-110000</v>
      </c>
      <c r="I37" s="29">
        <f t="shared" si="0"/>
        <v>-1</v>
      </c>
      <c r="J37" s="30" t="s">
        <v>194</v>
      </c>
      <c r="K37" s="25"/>
      <c r="L37" s="25"/>
      <c r="M37" s="28">
        <f t="shared" si="2"/>
        <v>0</v>
      </c>
    </row>
    <row r="38" spans="2:13" s="23" customFormat="1" ht="58" outlineLevel="1" thickBot="1" x14ac:dyDescent="0.3">
      <c r="B38" s="26" t="s">
        <v>111</v>
      </c>
      <c r="C38" s="27" t="s">
        <v>112</v>
      </c>
      <c r="D38" s="28">
        <v>33000000</v>
      </c>
      <c r="E38" s="28">
        <v>33000000</v>
      </c>
      <c r="F38" s="24"/>
      <c r="G38" s="24"/>
      <c r="H38" s="28">
        <f t="shared" si="1"/>
        <v>0</v>
      </c>
      <c r="I38" s="29">
        <f t="shared" si="0"/>
        <v>0</v>
      </c>
      <c r="J38" s="30" t="s">
        <v>195</v>
      </c>
      <c r="K38" s="25"/>
      <c r="L38" s="25"/>
      <c r="M38" s="28">
        <f t="shared" si="2"/>
        <v>33000000</v>
      </c>
    </row>
    <row r="39" spans="2:13" s="23" customFormat="1" ht="13" outlineLevel="1" thickBot="1" x14ac:dyDescent="0.3">
      <c r="B39" s="26" t="s">
        <v>122</v>
      </c>
      <c r="C39" s="27" t="s">
        <v>123</v>
      </c>
      <c r="D39" s="28">
        <v>0</v>
      </c>
      <c r="E39" s="28">
        <v>0</v>
      </c>
      <c r="F39" s="24"/>
      <c r="G39" s="24"/>
      <c r="H39" s="28">
        <f t="shared" si="1"/>
        <v>0</v>
      </c>
      <c r="I39" s="29" t="e">
        <f t="shared" si="0"/>
        <v>#DIV/0!</v>
      </c>
      <c r="J39" s="30"/>
      <c r="K39" s="32"/>
      <c r="L39" s="25"/>
      <c r="M39" s="28">
        <f t="shared" si="2"/>
        <v>0</v>
      </c>
    </row>
    <row r="40" spans="2:13" s="23" customFormat="1" ht="173" outlineLevel="1" thickBot="1" x14ac:dyDescent="0.3">
      <c r="B40" s="26" t="s">
        <v>47</v>
      </c>
      <c r="C40" s="27" t="s">
        <v>48</v>
      </c>
      <c r="D40" s="28">
        <v>162680000</v>
      </c>
      <c r="E40" s="28">
        <v>152095000.00000006</v>
      </c>
      <c r="F40" s="24"/>
      <c r="G40" s="24"/>
      <c r="H40" s="28">
        <f t="shared" si="1"/>
        <v>10584999.99999994</v>
      </c>
      <c r="I40" s="29">
        <f t="shared" si="0"/>
        <v>6.9594661231466848E-2</v>
      </c>
      <c r="J40" s="33" t="s">
        <v>196</v>
      </c>
      <c r="K40" s="34"/>
      <c r="L40" s="35"/>
      <c r="M40" s="28">
        <f t="shared" si="2"/>
        <v>162680000</v>
      </c>
    </row>
    <row r="41" spans="2:13" s="23" customFormat="1" ht="138.5" outlineLevel="1" thickBot="1" x14ac:dyDescent="0.3">
      <c r="B41" s="26" t="s">
        <v>47</v>
      </c>
      <c r="C41" s="27" t="s">
        <v>124</v>
      </c>
      <c r="D41" s="28">
        <v>503558399.06999999</v>
      </c>
      <c r="E41" s="28">
        <v>493584687.67000002</v>
      </c>
      <c r="F41" s="24"/>
      <c r="G41" s="24"/>
      <c r="H41" s="28">
        <f t="shared" si="1"/>
        <v>9973711.3999999762</v>
      </c>
      <c r="I41" s="29">
        <f t="shared" si="0"/>
        <v>2.0206687219333164E-2</v>
      </c>
      <c r="J41" s="30" t="s">
        <v>197</v>
      </c>
      <c r="K41" s="44" t="s">
        <v>242</v>
      </c>
      <c r="L41" s="36" t="s">
        <v>235</v>
      </c>
      <c r="M41" s="28">
        <f t="shared" si="2"/>
        <v>503558399.06999999</v>
      </c>
    </row>
    <row r="42" spans="2:13" s="23" customFormat="1" ht="161.5" outlineLevel="1" thickBot="1" x14ac:dyDescent="0.3">
      <c r="B42" s="26" t="s">
        <v>125</v>
      </c>
      <c r="C42" s="27" t="s">
        <v>126</v>
      </c>
      <c r="D42" s="28">
        <v>1057801598.61</v>
      </c>
      <c r="E42" s="28">
        <v>992772887.33999991</v>
      </c>
      <c r="F42" s="24"/>
      <c r="G42" s="24"/>
      <c r="H42" s="28">
        <f t="shared" si="1"/>
        <v>65028711.2700001</v>
      </c>
      <c r="I42" s="29">
        <f t="shared" si="0"/>
        <v>6.550210234310061E-2</v>
      </c>
      <c r="J42" s="30" t="s">
        <v>198</v>
      </c>
      <c r="K42" s="45"/>
      <c r="L42" s="25" t="s">
        <v>236</v>
      </c>
      <c r="M42" s="28">
        <f t="shared" si="2"/>
        <v>1057801598.61</v>
      </c>
    </row>
    <row r="43" spans="2:13" s="23" customFormat="1" ht="58" outlineLevel="1" thickBot="1" x14ac:dyDescent="0.3">
      <c r="B43" s="26" t="s">
        <v>127</v>
      </c>
      <c r="C43" s="27" t="s">
        <v>128</v>
      </c>
      <c r="D43" s="28">
        <v>5500000</v>
      </c>
      <c r="E43" s="28">
        <v>5500000</v>
      </c>
      <c r="F43" s="24"/>
      <c r="G43" s="24"/>
      <c r="H43" s="28">
        <f t="shared" si="1"/>
        <v>0</v>
      </c>
      <c r="I43" s="29">
        <f t="shared" si="0"/>
        <v>0</v>
      </c>
      <c r="J43" s="30" t="s">
        <v>199</v>
      </c>
      <c r="K43" s="25"/>
      <c r="L43" s="25"/>
      <c r="M43" s="28">
        <f t="shared" si="2"/>
        <v>5500000</v>
      </c>
    </row>
    <row r="44" spans="2:13" s="23" customFormat="1" ht="69.5" outlineLevel="1" thickBot="1" x14ac:dyDescent="0.3">
      <c r="B44" s="26" t="s">
        <v>49</v>
      </c>
      <c r="C44" s="27" t="s">
        <v>50</v>
      </c>
      <c r="D44" s="28">
        <v>518387536.35000002</v>
      </c>
      <c r="E44" s="28">
        <v>512378395.24000007</v>
      </c>
      <c r="F44" s="24"/>
      <c r="G44" s="24"/>
      <c r="H44" s="28">
        <f t="shared" si="1"/>
        <v>6009141.1099999547</v>
      </c>
      <c r="I44" s="29">
        <f t="shared" si="0"/>
        <v>1.1727936161682218E-2</v>
      </c>
      <c r="J44" s="30" t="s">
        <v>200</v>
      </c>
      <c r="K44" s="25"/>
      <c r="L44" s="25"/>
      <c r="M44" s="28">
        <f t="shared" si="2"/>
        <v>518387536.35000002</v>
      </c>
    </row>
    <row r="45" spans="2:13" s="23" customFormat="1" ht="104" outlineLevel="1" thickBot="1" x14ac:dyDescent="0.3">
      <c r="B45" s="26" t="s">
        <v>51</v>
      </c>
      <c r="C45" s="27" t="s">
        <v>52</v>
      </c>
      <c r="D45" s="28">
        <v>4000000</v>
      </c>
      <c r="E45" s="28">
        <v>4000000</v>
      </c>
      <c r="F45" s="24"/>
      <c r="G45" s="24"/>
      <c r="H45" s="28">
        <f t="shared" si="1"/>
        <v>0</v>
      </c>
      <c r="I45" s="29">
        <f t="shared" si="0"/>
        <v>0</v>
      </c>
      <c r="J45" s="30" t="s">
        <v>201</v>
      </c>
      <c r="K45" s="25"/>
      <c r="L45" s="25"/>
      <c r="M45" s="28">
        <f t="shared" si="2"/>
        <v>4000000</v>
      </c>
    </row>
    <row r="46" spans="2:13" s="23" customFormat="1" ht="127" outlineLevel="1" thickBot="1" x14ac:dyDescent="0.3">
      <c r="B46" s="26" t="s">
        <v>53</v>
      </c>
      <c r="C46" s="27" t="s">
        <v>54</v>
      </c>
      <c r="D46" s="28">
        <v>600000</v>
      </c>
      <c r="E46" s="28">
        <v>600000</v>
      </c>
      <c r="F46" s="24"/>
      <c r="G46" s="24"/>
      <c r="H46" s="28">
        <f t="shared" si="1"/>
        <v>0</v>
      </c>
      <c r="I46" s="29">
        <f t="shared" si="0"/>
        <v>0</v>
      </c>
      <c r="J46" s="30" t="s">
        <v>202</v>
      </c>
      <c r="K46" s="25"/>
      <c r="L46" s="25"/>
      <c r="M46" s="28">
        <f t="shared" si="2"/>
        <v>600000</v>
      </c>
    </row>
    <row r="47" spans="2:13" s="23" customFormat="1" ht="69.5" outlineLevel="1" thickBot="1" x14ac:dyDescent="0.3">
      <c r="B47" s="26" t="s">
        <v>55</v>
      </c>
      <c r="C47" s="27" t="s">
        <v>56</v>
      </c>
      <c r="D47" s="28">
        <v>6500000</v>
      </c>
      <c r="E47" s="28">
        <v>6500000</v>
      </c>
      <c r="F47" s="24"/>
      <c r="G47" s="24"/>
      <c r="H47" s="28">
        <f t="shared" si="1"/>
        <v>0</v>
      </c>
      <c r="I47" s="29">
        <f t="shared" si="0"/>
        <v>0</v>
      </c>
      <c r="J47" s="30" t="s">
        <v>203</v>
      </c>
      <c r="K47" s="25"/>
      <c r="L47" s="25"/>
      <c r="M47" s="28">
        <f t="shared" si="2"/>
        <v>6500000</v>
      </c>
    </row>
    <row r="48" spans="2:13" s="23" customFormat="1" ht="115.5" outlineLevel="1" thickBot="1" x14ac:dyDescent="0.3">
      <c r="B48" s="26" t="s">
        <v>57</v>
      </c>
      <c r="C48" s="27" t="s">
        <v>58</v>
      </c>
      <c r="D48" s="28">
        <v>6500000</v>
      </c>
      <c r="E48" s="28">
        <v>6500000</v>
      </c>
      <c r="F48" s="24"/>
      <c r="G48" s="24"/>
      <c r="H48" s="28">
        <f t="shared" si="1"/>
        <v>0</v>
      </c>
      <c r="I48" s="29">
        <f t="shared" si="0"/>
        <v>0</v>
      </c>
      <c r="J48" s="30" t="s">
        <v>204</v>
      </c>
      <c r="K48" s="25"/>
      <c r="L48" s="25"/>
      <c r="M48" s="28">
        <f t="shared" si="2"/>
        <v>6500000</v>
      </c>
    </row>
    <row r="49" spans="2:13" s="23" customFormat="1" ht="196" outlineLevel="1" thickBot="1" x14ac:dyDescent="0.3">
      <c r="B49" s="26" t="s">
        <v>59</v>
      </c>
      <c r="C49" s="27" t="s">
        <v>60</v>
      </c>
      <c r="D49" s="28">
        <v>139000000</v>
      </c>
      <c r="E49" s="28">
        <v>139123709.63</v>
      </c>
      <c r="F49" s="24"/>
      <c r="G49" s="24"/>
      <c r="H49" s="28">
        <f t="shared" si="1"/>
        <v>-123709.62999999523</v>
      </c>
      <c r="I49" s="29">
        <f t="shared" si="0"/>
        <v>-8.8920594720343082E-4</v>
      </c>
      <c r="J49" s="30" t="s">
        <v>205</v>
      </c>
      <c r="K49" s="25"/>
      <c r="L49" s="25"/>
      <c r="M49" s="28">
        <f t="shared" si="2"/>
        <v>139000000</v>
      </c>
    </row>
    <row r="50" spans="2:13" s="23" customFormat="1" ht="150" outlineLevel="1" thickBot="1" x14ac:dyDescent="0.3">
      <c r="B50" s="26" t="s">
        <v>129</v>
      </c>
      <c r="C50" s="27" t="s">
        <v>130</v>
      </c>
      <c r="D50" s="28">
        <v>29500000</v>
      </c>
      <c r="E50" s="28">
        <v>10500000</v>
      </c>
      <c r="F50" s="24"/>
      <c r="G50" s="24"/>
      <c r="H50" s="28">
        <f t="shared" si="1"/>
        <v>19000000</v>
      </c>
      <c r="I50" s="29">
        <f t="shared" si="0"/>
        <v>1.8095238095238093</v>
      </c>
      <c r="J50" s="30" t="s">
        <v>206</v>
      </c>
      <c r="K50" s="25" t="s">
        <v>232</v>
      </c>
      <c r="L50" s="25" t="s">
        <v>237</v>
      </c>
      <c r="M50" s="28">
        <f t="shared" si="2"/>
        <v>29500000</v>
      </c>
    </row>
    <row r="51" spans="2:13" s="23" customFormat="1" ht="58" outlineLevel="1" thickBot="1" x14ac:dyDescent="0.3">
      <c r="B51" s="26" t="s">
        <v>61</v>
      </c>
      <c r="C51" s="27" t="s">
        <v>62</v>
      </c>
      <c r="D51" s="28">
        <v>500000</v>
      </c>
      <c r="E51" s="28">
        <v>500000</v>
      </c>
      <c r="F51" s="24"/>
      <c r="G51" s="24"/>
      <c r="H51" s="28">
        <f t="shared" si="1"/>
        <v>0</v>
      </c>
      <c r="I51" s="29">
        <f t="shared" si="0"/>
        <v>0</v>
      </c>
      <c r="J51" s="30" t="s">
        <v>207</v>
      </c>
      <c r="K51" s="25"/>
      <c r="L51" s="25"/>
      <c r="M51" s="28">
        <f t="shared" si="2"/>
        <v>500000</v>
      </c>
    </row>
    <row r="52" spans="2:13" s="23" customFormat="1" ht="46.5" outlineLevel="1" thickBot="1" x14ac:dyDescent="0.3">
      <c r="B52" s="26" t="s">
        <v>63</v>
      </c>
      <c r="C52" s="27" t="s">
        <v>64</v>
      </c>
      <c r="D52" s="28">
        <v>750000</v>
      </c>
      <c r="E52" s="28">
        <v>1000000</v>
      </c>
      <c r="F52" s="24"/>
      <c r="G52" s="24"/>
      <c r="H52" s="28">
        <f t="shared" si="1"/>
        <v>-250000</v>
      </c>
      <c r="I52" s="29">
        <f t="shared" si="0"/>
        <v>-0.25</v>
      </c>
      <c r="J52" s="30" t="s">
        <v>208</v>
      </c>
      <c r="K52" s="25"/>
      <c r="L52" s="25"/>
      <c r="M52" s="28">
        <f t="shared" si="2"/>
        <v>750000</v>
      </c>
    </row>
    <row r="53" spans="2:13" s="23" customFormat="1" ht="13" outlineLevel="1" thickBot="1" x14ac:dyDescent="0.3">
      <c r="B53" s="26" t="s">
        <v>131</v>
      </c>
      <c r="C53" s="27" t="s">
        <v>132</v>
      </c>
      <c r="D53" s="28">
        <v>0</v>
      </c>
      <c r="E53" s="28">
        <v>0</v>
      </c>
      <c r="F53" s="24"/>
      <c r="G53" s="24"/>
      <c r="H53" s="28">
        <f t="shared" si="1"/>
        <v>0</v>
      </c>
      <c r="I53" s="29" t="e">
        <f t="shared" si="0"/>
        <v>#DIV/0!</v>
      </c>
      <c r="J53" s="25"/>
      <c r="K53" s="25"/>
      <c r="L53" s="25"/>
      <c r="M53" s="28">
        <f t="shared" si="2"/>
        <v>0</v>
      </c>
    </row>
    <row r="54" spans="2:13" s="23" customFormat="1" ht="69.5" outlineLevel="1" thickBot="1" x14ac:dyDescent="0.3">
      <c r="B54" s="26" t="s">
        <v>65</v>
      </c>
      <c r="C54" s="27" t="s">
        <v>66</v>
      </c>
      <c r="D54" s="28">
        <v>750000</v>
      </c>
      <c r="E54" s="28">
        <v>1000000</v>
      </c>
      <c r="F54" s="24"/>
      <c r="G54" s="24"/>
      <c r="H54" s="28">
        <f t="shared" si="1"/>
        <v>-250000</v>
      </c>
      <c r="I54" s="29">
        <f t="shared" si="0"/>
        <v>-0.25</v>
      </c>
      <c r="J54" s="30" t="s">
        <v>209</v>
      </c>
      <c r="K54" s="25"/>
      <c r="L54" s="25"/>
      <c r="M54" s="28">
        <f t="shared" si="2"/>
        <v>750000</v>
      </c>
    </row>
    <row r="55" spans="2:13" s="23" customFormat="1" ht="35" outlineLevel="1" thickBot="1" x14ac:dyDescent="0.3">
      <c r="B55" s="26" t="s">
        <v>67</v>
      </c>
      <c r="C55" s="27" t="s">
        <v>68</v>
      </c>
      <c r="D55" s="28">
        <v>100000</v>
      </c>
      <c r="E55" s="28">
        <v>100000</v>
      </c>
      <c r="F55" s="24"/>
      <c r="G55" s="24"/>
      <c r="H55" s="28">
        <f t="shared" si="1"/>
        <v>0</v>
      </c>
      <c r="I55" s="29">
        <f t="shared" si="0"/>
        <v>0</v>
      </c>
      <c r="J55" s="30" t="s">
        <v>210</v>
      </c>
      <c r="K55" s="25"/>
      <c r="L55" s="25"/>
      <c r="M55" s="28">
        <f t="shared" si="2"/>
        <v>100000</v>
      </c>
    </row>
    <row r="56" spans="2:13" s="23" customFormat="1" ht="13.5" outlineLevel="1" thickBot="1" x14ac:dyDescent="0.3">
      <c r="B56" s="16">
        <v>2</v>
      </c>
      <c r="C56" s="17" t="s">
        <v>69</v>
      </c>
      <c r="D56" s="39">
        <f>SUM(D57:D71)</f>
        <v>6500000</v>
      </c>
      <c r="E56" s="40">
        <f>SUM(E57:E71)</f>
        <v>6710500</v>
      </c>
      <c r="F56" s="24"/>
      <c r="G56" s="24"/>
      <c r="H56" s="18">
        <f t="shared" si="1"/>
        <v>-210500</v>
      </c>
      <c r="I56" s="20">
        <f t="shared" si="0"/>
        <v>-3.13687504656881E-2</v>
      </c>
      <c r="J56" s="21"/>
      <c r="K56" s="22"/>
      <c r="L56" s="22"/>
      <c r="M56" s="18">
        <f>SUM(M57:M72)</f>
        <v>6500000</v>
      </c>
    </row>
    <row r="57" spans="2:13" s="23" customFormat="1" ht="13" outlineLevel="1" thickBot="1" x14ac:dyDescent="0.3">
      <c r="B57" s="26" t="s">
        <v>133</v>
      </c>
      <c r="C57" s="27" t="s">
        <v>134</v>
      </c>
      <c r="D57" s="28">
        <v>0</v>
      </c>
      <c r="E57" s="28">
        <v>0</v>
      </c>
      <c r="F57" s="24"/>
      <c r="G57" s="24"/>
      <c r="H57" s="28">
        <f t="shared" si="1"/>
        <v>0</v>
      </c>
      <c r="I57" s="29"/>
      <c r="J57" s="25"/>
      <c r="K57" s="25"/>
      <c r="L57" s="25"/>
      <c r="M57" s="24"/>
    </row>
    <row r="58" spans="2:13" s="23" customFormat="1" ht="13" outlineLevel="1" thickBot="1" x14ac:dyDescent="0.3">
      <c r="B58" s="26" t="s">
        <v>135</v>
      </c>
      <c r="C58" s="27" t="s">
        <v>136</v>
      </c>
      <c r="D58" s="28">
        <v>0</v>
      </c>
      <c r="E58" s="28">
        <v>0</v>
      </c>
      <c r="F58" s="24"/>
      <c r="G58" s="24"/>
      <c r="H58" s="28">
        <f t="shared" si="1"/>
        <v>0</v>
      </c>
      <c r="I58" s="29"/>
      <c r="J58" s="25"/>
      <c r="K58" s="25"/>
      <c r="L58" s="25"/>
      <c r="M58" s="24"/>
    </row>
    <row r="59" spans="2:13" s="23" customFormat="1" ht="58" thickBot="1" x14ac:dyDescent="0.3">
      <c r="B59" s="26" t="s">
        <v>70</v>
      </c>
      <c r="C59" s="27" t="s">
        <v>71</v>
      </c>
      <c r="D59" s="28">
        <v>1000000</v>
      </c>
      <c r="E59" s="28">
        <v>1100000</v>
      </c>
      <c r="F59" s="19"/>
      <c r="G59" s="19"/>
      <c r="H59" s="28">
        <f t="shared" si="1"/>
        <v>-100000</v>
      </c>
      <c r="I59" s="29">
        <f t="shared" si="0"/>
        <v>-9.0909090909090939E-2</v>
      </c>
      <c r="J59" s="30" t="s">
        <v>211</v>
      </c>
      <c r="K59" s="25"/>
      <c r="L59" s="25"/>
      <c r="M59" s="28">
        <f t="shared" ref="M59:M71" si="3">+D59</f>
        <v>1000000</v>
      </c>
    </row>
    <row r="60" spans="2:13" s="23" customFormat="1" ht="13" outlineLevel="1" thickBot="1" x14ac:dyDescent="0.3">
      <c r="B60" s="26" t="s">
        <v>72</v>
      </c>
      <c r="C60" s="27" t="s">
        <v>73</v>
      </c>
      <c r="D60" s="28">
        <v>0</v>
      </c>
      <c r="E60" s="28">
        <v>0</v>
      </c>
      <c r="F60" s="24"/>
      <c r="G60" s="24"/>
      <c r="H60" s="28">
        <f t="shared" si="1"/>
        <v>0</v>
      </c>
      <c r="I60" s="29" t="e">
        <f t="shared" si="0"/>
        <v>#DIV/0!</v>
      </c>
      <c r="J60" s="30"/>
      <c r="K60" s="25"/>
      <c r="L60" s="25"/>
      <c r="M60" s="28">
        <f t="shared" si="3"/>
        <v>0</v>
      </c>
    </row>
    <row r="61" spans="2:13" s="23" customFormat="1" ht="81" outlineLevel="1" thickBot="1" x14ac:dyDescent="0.3">
      <c r="B61" s="26" t="s">
        <v>74</v>
      </c>
      <c r="C61" s="27" t="s">
        <v>75</v>
      </c>
      <c r="D61" s="28">
        <v>200000</v>
      </c>
      <c r="E61" s="28">
        <v>200000</v>
      </c>
      <c r="F61" s="24"/>
      <c r="G61" s="24"/>
      <c r="H61" s="28">
        <f t="shared" si="1"/>
        <v>0</v>
      </c>
      <c r="I61" s="29">
        <f t="shared" si="0"/>
        <v>0</v>
      </c>
      <c r="J61" s="30" t="s">
        <v>212</v>
      </c>
      <c r="K61" s="25"/>
      <c r="L61" s="25"/>
      <c r="M61" s="28">
        <f t="shared" si="3"/>
        <v>200000</v>
      </c>
    </row>
    <row r="62" spans="2:13" s="23" customFormat="1" ht="13" outlineLevel="1" thickBot="1" x14ac:dyDescent="0.3">
      <c r="B62" s="26" t="s">
        <v>76</v>
      </c>
      <c r="C62" s="27" t="s">
        <v>77</v>
      </c>
      <c r="D62" s="28">
        <v>0</v>
      </c>
      <c r="E62" s="28">
        <v>0</v>
      </c>
      <c r="F62" s="24"/>
      <c r="G62" s="24"/>
      <c r="H62" s="28">
        <f t="shared" si="1"/>
        <v>0</v>
      </c>
      <c r="I62" s="29" t="e">
        <f t="shared" si="0"/>
        <v>#DIV/0!</v>
      </c>
      <c r="J62" s="30"/>
      <c r="K62" s="25"/>
      <c r="L62" s="25"/>
      <c r="M62" s="28">
        <f t="shared" si="3"/>
        <v>0</v>
      </c>
    </row>
    <row r="63" spans="2:13" s="23" customFormat="1" ht="13" outlineLevel="1" thickBot="1" x14ac:dyDescent="0.3">
      <c r="B63" s="26" t="s">
        <v>78</v>
      </c>
      <c r="C63" s="27" t="s">
        <v>79</v>
      </c>
      <c r="D63" s="28">
        <v>0</v>
      </c>
      <c r="E63" s="28">
        <v>0</v>
      </c>
      <c r="F63" s="24"/>
      <c r="G63" s="24"/>
      <c r="H63" s="28">
        <f t="shared" si="1"/>
        <v>0</v>
      </c>
      <c r="I63" s="29" t="e">
        <f t="shared" si="0"/>
        <v>#DIV/0!</v>
      </c>
      <c r="J63" s="30"/>
      <c r="K63" s="25"/>
      <c r="L63" s="25"/>
      <c r="M63" s="28">
        <f t="shared" si="3"/>
        <v>0</v>
      </c>
    </row>
    <row r="64" spans="2:13" s="23" customFormat="1" ht="23.5" outlineLevel="1" thickBot="1" x14ac:dyDescent="0.3">
      <c r="B64" s="26" t="s">
        <v>80</v>
      </c>
      <c r="C64" s="27" t="s">
        <v>81</v>
      </c>
      <c r="D64" s="28">
        <v>500000</v>
      </c>
      <c r="E64" s="28">
        <v>500000</v>
      </c>
      <c r="F64" s="24"/>
      <c r="G64" s="24"/>
      <c r="H64" s="28">
        <f t="shared" si="1"/>
        <v>0</v>
      </c>
      <c r="I64" s="29">
        <f t="shared" si="0"/>
        <v>0</v>
      </c>
      <c r="J64" s="30" t="s">
        <v>213</v>
      </c>
      <c r="K64" s="25"/>
      <c r="L64" s="25"/>
      <c r="M64" s="28">
        <f t="shared" si="3"/>
        <v>500000</v>
      </c>
    </row>
    <row r="65" spans="2:13" s="23" customFormat="1" ht="35" outlineLevel="1" thickBot="1" x14ac:dyDescent="0.3">
      <c r="B65" s="26" t="s">
        <v>137</v>
      </c>
      <c r="C65" s="27" t="s">
        <v>138</v>
      </c>
      <c r="D65" s="28">
        <v>125000</v>
      </c>
      <c r="E65" s="28">
        <v>125000</v>
      </c>
      <c r="F65" s="24"/>
      <c r="G65" s="24"/>
      <c r="H65" s="28">
        <f t="shared" si="1"/>
        <v>0</v>
      </c>
      <c r="I65" s="29">
        <f t="shared" si="0"/>
        <v>0</v>
      </c>
      <c r="J65" s="30" t="s">
        <v>214</v>
      </c>
      <c r="K65" s="25"/>
      <c r="L65" s="25"/>
      <c r="M65" s="28">
        <f t="shared" si="3"/>
        <v>125000</v>
      </c>
    </row>
    <row r="66" spans="2:13" s="23" customFormat="1" ht="69.5" outlineLevel="1" thickBot="1" x14ac:dyDescent="0.3">
      <c r="B66" s="26" t="s">
        <v>82</v>
      </c>
      <c r="C66" s="27" t="s">
        <v>83</v>
      </c>
      <c r="D66" s="28">
        <v>1150000</v>
      </c>
      <c r="E66" s="28">
        <v>1285500</v>
      </c>
      <c r="F66" s="24"/>
      <c r="G66" s="24"/>
      <c r="H66" s="28">
        <f t="shared" si="1"/>
        <v>-135500</v>
      </c>
      <c r="I66" s="29">
        <f t="shared" si="0"/>
        <v>-0.10540645663166082</v>
      </c>
      <c r="J66" s="30" t="s">
        <v>215</v>
      </c>
      <c r="K66" s="25"/>
      <c r="L66" s="25"/>
      <c r="M66" s="28">
        <f t="shared" si="3"/>
        <v>1150000</v>
      </c>
    </row>
    <row r="67" spans="2:13" s="23" customFormat="1" ht="69.5" outlineLevel="1" thickBot="1" x14ac:dyDescent="0.3">
      <c r="B67" s="26" t="s">
        <v>84</v>
      </c>
      <c r="C67" s="27" t="s">
        <v>85</v>
      </c>
      <c r="D67" s="28">
        <v>150000</v>
      </c>
      <c r="E67" s="28">
        <v>0</v>
      </c>
      <c r="F67" s="24"/>
      <c r="G67" s="24"/>
      <c r="H67" s="28">
        <f t="shared" si="1"/>
        <v>150000</v>
      </c>
      <c r="I67" s="29" t="e">
        <f t="shared" si="0"/>
        <v>#DIV/0!</v>
      </c>
      <c r="J67" s="30" t="s">
        <v>216</v>
      </c>
      <c r="K67" s="25"/>
      <c r="L67" s="25"/>
      <c r="M67" s="28">
        <f t="shared" si="3"/>
        <v>150000</v>
      </c>
    </row>
    <row r="68" spans="2:13" s="23" customFormat="1" ht="58" outlineLevel="1" thickBot="1" x14ac:dyDescent="0.3">
      <c r="B68" s="26" t="s">
        <v>86</v>
      </c>
      <c r="C68" s="27" t="s">
        <v>87</v>
      </c>
      <c r="D68" s="28">
        <v>2875000</v>
      </c>
      <c r="E68" s="28">
        <v>3000000</v>
      </c>
      <c r="F68" s="24"/>
      <c r="G68" s="24"/>
      <c r="H68" s="28">
        <f t="shared" si="1"/>
        <v>-125000</v>
      </c>
      <c r="I68" s="29">
        <f t="shared" si="0"/>
        <v>-4.166666666666663E-2</v>
      </c>
      <c r="J68" s="30" t="s">
        <v>217</v>
      </c>
      <c r="K68" s="25"/>
      <c r="L68" s="25"/>
      <c r="M68" s="28">
        <f t="shared" si="3"/>
        <v>2875000</v>
      </c>
    </row>
    <row r="69" spans="2:13" s="23" customFormat="1" ht="13" outlineLevel="1" thickBot="1" x14ac:dyDescent="0.3">
      <c r="B69" s="26" t="s">
        <v>139</v>
      </c>
      <c r="C69" s="27" t="s">
        <v>140</v>
      </c>
      <c r="D69" s="28">
        <v>0</v>
      </c>
      <c r="E69" s="28">
        <v>0</v>
      </c>
      <c r="F69" s="24"/>
      <c r="G69" s="24"/>
      <c r="H69" s="28">
        <f t="shared" si="1"/>
        <v>0</v>
      </c>
      <c r="I69" s="29">
        <v>0</v>
      </c>
      <c r="J69" s="25"/>
      <c r="K69" s="25"/>
      <c r="L69" s="25"/>
      <c r="M69" s="28">
        <f t="shared" si="3"/>
        <v>0</v>
      </c>
    </row>
    <row r="70" spans="2:13" s="23" customFormat="1" ht="58" outlineLevel="1" thickBot="1" x14ac:dyDescent="0.3">
      <c r="B70" s="26" t="s">
        <v>88</v>
      </c>
      <c r="C70" s="27" t="s">
        <v>89</v>
      </c>
      <c r="D70" s="28">
        <v>100000</v>
      </c>
      <c r="E70" s="28">
        <v>100000</v>
      </c>
      <c r="F70" s="24"/>
      <c r="G70" s="24"/>
      <c r="H70" s="28">
        <f t="shared" si="1"/>
        <v>0</v>
      </c>
      <c r="I70" s="29">
        <f t="shared" si="0"/>
        <v>0</v>
      </c>
      <c r="J70" s="30" t="s">
        <v>218</v>
      </c>
      <c r="K70" s="25"/>
      <c r="L70" s="25"/>
      <c r="M70" s="28">
        <f t="shared" si="3"/>
        <v>100000</v>
      </c>
    </row>
    <row r="71" spans="2:13" s="23" customFormat="1" ht="23.5" outlineLevel="1" thickBot="1" x14ac:dyDescent="0.3">
      <c r="B71" s="26" t="s">
        <v>90</v>
      </c>
      <c r="C71" s="27" t="s">
        <v>91</v>
      </c>
      <c r="D71" s="28">
        <v>400000</v>
      </c>
      <c r="E71" s="28">
        <v>400000</v>
      </c>
      <c r="F71" s="24"/>
      <c r="G71" s="24"/>
      <c r="H71" s="28">
        <f t="shared" si="1"/>
        <v>0</v>
      </c>
      <c r="I71" s="29">
        <f t="shared" si="0"/>
        <v>0</v>
      </c>
      <c r="J71" s="30" t="s">
        <v>219</v>
      </c>
      <c r="K71" s="25"/>
      <c r="L71" s="25"/>
      <c r="M71" s="28">
        <f t="shared" si="3"/>
        <v>400000</v>
      </c>
    </row>
    <row r="72" spans="2:13" s="23" customFormat="1" ht="13" outlineLevel="1" thickBot="1" x14ac:dyDescent="0.3">
      <c r="B72" s="37"/>
      <c r="C72" s="38"/>
      <c r="D72" s="24"/>
      <c r="E72" s="24"/>
      <c r="F72" s="24"/>
      <c r="G72" s="24"/>
      <c r="H72" s="28">
        <f t="shared" si="1"/>
        <v>0</v>
      </c>
      <c r="I72" s="29" t="e">
        <f t="shared" si="0"/>
        <v>#DIV/0!</v>
      </c>
      <c r="J72" s="25"/>
      <c r="K72" s="25"/>
      <c r="L72" s="25"/>
      <c r="M72" s="24"/>
    </row>
    <row r="73" spans="2:13" s="23" customFormat="1" ht="13.5" outlineLevel="1" thickBot="1" x14ac:dyDescent="0.3">
      <c r="B73" s="16" t="s">
        <v>92</v>
      </c>
      <c r="C73" s="17" t="s">
        <v>93</v>
      </c>
      <c r="D73" s="39">
        <f>SUM(D74:D80)</f>
        <v>193588308.41416666</v>
      </c>
      <c r="E73" s="39">
        <f>SUM(E74:E80)</f>
        <v>236766095.12</v>
      </c>
      <c r="F73" s="24"/>
      <c r="G73" s="24"/>
      <c r="H73" s="18">
        <f t="shared" si="1"/>
        <v>-43177786.705833346</v>
      </c>
      <c r="I73" s="20">
        <f t="shared" si="0"/>
        <v>-0.18236473716369561</v>
      </c>
      <c r="J73" s="21"/>
      <c r="K73" s="22"/>
      <c r="L73" s="22"/>
      <c r="M73" s="18">
        <f>SUM(M74:M80)</f>
        <v>193588308.41416666</v>
      </c>
    </row>
    <row r="74" spans="2:13" s="23" customFormat="1" ht="13" outlineLevel="1" thickBot="1" x14ac:dyDescent="0.3">
      <c r="B74" s="26" t="s">
        <v>141</v>
      </c>
      <c r="C74" s="27" t="s">
        <v>142</v>
      </c>
      <c r="D74" s="28">
        <v>0</v>
      </c>
      <c r="E74" s="28">
        <v>0</v>
      </c>
      <c r="F74" s="24"/>
      <c r="G74" s="24"/>
      <c r="H74" s="28">
        <f t="shared" si="1"/>
        <v>0</v>
      </c>
      <c r="I74" s="29">
        <v>0</v>
      </c>
      <c r="J74" s="25"/>
      <c r="K74" s="25"/>
      <c r="L74" s="25"/>
      <c r="M74" s="24"/>
    </row>
    <row r="75" spans="2:13" s="23" customFormat="1" ht="69.5" thickBot="1" x14ac:dyDescent="0.3">
      <c r="B75" s="26" t="s">
        <v>143</v>
      </c>
      <c r="C75" s="27" t="s">
        <v>144</v>
      </c>
      <c r="D75" s="28">
        <v>60000000</v>
      </c>
      <c r="E75" s="28">
        <v>60375000</v>
      </c>
      <c r="F75" s="19"/>
      <c r="G75" s="19"/>
      <c r="H75" s="28">
        <f t="shared" ref="H75:H91" si="4">+D75-E75</f>
        <v>-375000</v>
      </c>
      <c r="I75" s="29">
        <f t="shared" ref="I75:I91" si="5">+D75/E75-1</f>
        <v>-6.2111801242236142E-3</v>
      </c>
      <c r="J75" s="30" t="s">
        <v>220</v>
      </c>
      <c r="K75" s="25"/>
      <c r="L75" s="25"/>
      <c r="M75" s="28">
        <f t="shared" ref="M75:M90" si="6">+D75</f>
        <v>60000000</v>
      </c>
    </row>
    <row r="76" spans="2:13" s="23" customFormat="1" ht="35" outlineLevel="1" thickBot="1" x14ac:dyDescent="0.3">
      <c r="B76" s="26" t="s">
        <v>94</v>
      </c>
      <c r="C76" s="27" t="s">
        <v>95</v>
      </c>
      <c r="D76" s="28">
        <v>0</v>
      </c>
      <c r="E76" s="28">
        <v>300000</v>
      </c>
      <c r="F76" s="24"/>
      <c r="G76" s="24"/>
      <c r="H76" s="28">
        <f t="shared" si="4"/>
        <v>-300000</v>
      </c>
      <c r="I76" s="29">
        <f t="shared" si="5"/>
        <v>-1</v>
      </c>
      <c r="J76" s="30" t="s">
        <v>221</v>
      </c>
      <c r="K76" s="25"/>
      <c r="L76" s="25"/>
      <c r="M76" s="28">
        <f t="shared" si="6"/>
        <v>0</v>
      </c>
    </row>
    <row r="77" spans="2:13" s="23" customFormat="1" ht="13" outlineLevel="1" thickBot="1" x14ac:dyDescent="0.3">
      <c r="B77" s="26" t="s">
        <v>151</v>
      </c>
      <c r="C77" s="27" t="s">
        <v>152</v>
      </c>
      <c r="D77" s="28">
        <v>0</v>
      </c>
      <c r="E77" s="28">
        <v>0</v>
      </c>
      <c r="F77" s="24"/>
      <c r="G77" s="24"/>
      <c r="H77" s="28">
        <f t="shared" si="4"/>
        <v>0</v>
      </c>
      <c r="I77" s="29">
        <v>0</v>
      </c>
      <c r="J77" s="30"/>
      <c r="K77" s="25"/>
      <c r="L77" s="25"/>
      <c r="M77" s="28">
        <f t="shared" si="6"/>
        <v>0</v>
      </c>
    </row>
    <row r="78" spans="2:13" s="23" customFormat="1" ht="13" outlineLevel="1" thickBot="1" x14ac:dyDescent="0.3">
      <c r="B78" s="26" t="s">
        <v>159</v>
      </c>
      <c r="C78" s="27" t="s">
        <v>160</v>
      </c>
      <c r="D78" s="28">
        <v>0</v>
      </c>
      <c r="E78" s="28">
        <v>0</v>
      </c>
      <c r="F78" s="24"/>
      <c r="G78" s="24"/>
      <c r="H78" s="28">
        <f t="shared" si="4"/>
        <v>0</v>
      </c>
      <c r="I78" s="29">
        <v>0</v>
      </c>
      <c r="J78" s="30"/>
      <c r="K78" s="25"/>
      <c r="L78" s="25"/>
      <c r="M78" s="28">
        <f t="shared" si="6"/>
        <v>0</v>
      </c>
    </row>
    <row r="79" spans="2:13" s="23" customFormat="1" ht="13" outlineLevel="1" thickBot="1" x14ac:dyDescent="0.3">
      <c r="B79" s="26" t="s">
        <v>161</v>
      </c>
      <c r="C79" s="27" t="s">
        <v>184</v>
      </c>
      <c r="D79" s="28">
        <v>0</v>
      </c>
      <c r="E79" s="28">
        <v>0</v>
      </c>
      <c r="F79" s="24"/>
      <c r="G79" s="24"/>
      <c r="H79" s="28">
        <f t="shared" si="4"/>
        <v>0</v>
      </c>
      <c r="I79" s="29">
        <v>0</v>
      </c>
      <c r="J79" s="30"/>
      <c r="K79" s="25"/>
      <c r="L79" s="25"/>
      <c r="M79" s="28">
        <f t="shared" si="6"/>
        <v>0</v>
      </c>
    </row>
    <row r="80" spans="2:13" s="23" customFormat="1" ht="58" outlineLevel="1" thickBot="1" x14ac:dyDescent="0.3">
      <c r="B80" s="26" t="s">
        <v>96</v>
      </c>
      <c r="C80" s="27" t="s">
        <v>97</v>
      </c>
      <c r="D80" s="28">
        <v>133588308.41416666</v>
      </c>
      <c r="E80" s="28">
        <v>176091095.12</v>
      </c>
      <c r="F80" s="24"/>
      <c r="G80" s="24"/>
      <c r="H80" s="28">
        <f t="shared" si="4"/>
        <v>-42502786.705833346</v>
      </c>
      <c r="I80" s="29">
        <f t="shared" si="5"/>
        <v>-0.24136817751555895</v>
      </c>
      <c r="J80" s="30" t="s">
        <v>222</v>
      </c>
      <c r="K80" s="25"/>
      <c r="L80" s="25"/>
      <c r="M80" s="28">
        <f t="shared" si="6"/>
        <v>133588308.41416666</v>
      </c>
    </row>
    <row r="81" spans="2:13" s="23" customFormat="1" ht="13.5" outlineLevel="1" thickBot="1" x14ac:dyDescent="0.3">
      <c r="B81" s="16">
        <v>6</v>
      </c>
      <c r="C81" s="17" t="s">
        <v>98</v>
      </c>
      <c r="D81" s="39">
        <f>SUM(D82:D88)</f>
        <v>105200000</v>
      </c>
      <c r="E81" s="39">
        <f>SUM(E82:E88)</f>
        <v>110992500</v>
      </c>
      <c r="F81" s="24"/>
      <c r="G81" s="24"/>
      <c r="H81" s="18">
        <f t="shared" si="4"/>
        <v>-5792500</v>
      </c>
      <c r="I81" s="20">
        <f t="shared" si="5"/>
        <v>-5.2188210915151911E-2</v>
      </c>
      <c r="J81" s="21"/>
      <c r="K81" s="22"/>
      <c r="L81" s="22"/>
      <c r="M81" s="18">
        <f>SUM(M82:M88)</f>
        <v>105200000</v>
      </c>
    </row>
    <row r="82" spans="2:13" s="23" customFormat="1" ht="46.5" outlineLevel="1" thickBot="1" x14ac:dyDescent="0.3">
      <c r="B82" s="26" t="s">
        <v>99</v>
      </c>
      <c r="C82" s="27" t="s">
        <v>100</v>
      </c>
      <c r="D82" s="28">
        <v>19500000</v>
      </c>
      <c r="E82" s="28">
        <v>19500000</v>
      </c>
      <c r="F82" s="24"/>
      <c r="G82" s="24"/>
      <c r="H82" s="28">
        <f t="shared" si="4"/>
        <v>0</v>
      </c>
      <c r="I82" s="29">
        <f t="shared" si="5"/>
        <v>0</v>
      </c>
      <c r="J82" s="30" t="s">
        <v>223</v>
      </c>
      <c r="K82" s="25"/>
      <c r="L82" s="25"/>
      <c r="M82" s="28">
        <f t="shared" si="6"/>
        <v>19500000</v>
      </c>
    </row>
    <row r="83" spans="2:13" s="23" customFormat="1" ht="69.5" thickBot="1" x14ac:dyDescent="0.3">
      <c r="B83" s="26" t="s">
        <v>101</v>
      </c>
      <c r="C83" s="27" t="s">
        <v>102</v>
      </c>
      <c r="D83" s="28">
        <v>2700000</v>
      </c>
      <c r="E83" s="28">
        <v>3320000</v>
      </c>
      <c r="F83" s="19"/>
      <c r="G83" s="19"/>
      <c r="H83" s="28">
        <f t="shared" si="4"/>
        <v>-620000</v>
      </c>
      <c r="I83" s="29">
        <f t="shared" si="5"/>
        <v>-0.18674698795180722</v>
      </c>
      <c r="J83" s="30" t="s">
        <v>224</v>
      </c>
      <c r="K83" s="25"/>
      <c r="L83" s="25"/>
      <c r="M83" s="28">
        <f t="shared" si="6"/>
        <v>2700000</v>
      </c>
    </row>
    <row r="84" spans="2:13" s="23" customFormat="1" ht="35" outlineLevel="1" thickBot="1" x14ac:dyDescent="0.3">
      <c r="B84" s="26" t="s">
        <v>153</v>
      </c>
      <c r="C84" s="27" t="s">
        <v>154</v>
      </c>
      <c r="D84" s="28">
        <v>1000000</v>
      </c>
      <c r="E84" s="28">
        <v>1050000</v>
      </c>
      <c r="F84" s="24"/>
      <c r="G84" s="24"/>
      <c r="H84" s="28">
        <f t="shared" si="4"/>
        <v>-50000</v>
      </c>
      <c r="I84" s="29">
        <f t="shared" si="5"/>
        <v>-4.7619047619047672E-2</v>
      </c>
      <c r="J84" s="30" t="s">
        <v>225</v>
      </c>
      <c r="K84" s="25"/>
      <c r="L84" s="25"/>
      <c r="M84" s="28">
        <f t="shared" si="6"/>
        <v>1000000</v>
      </c>
    </row>
    <row r="85" spans="2:13" s="23" customFormat="1" ht="58" outlineLevel="1" thickBot="1" x14ac:dyDescent="0.3">
      <c r="B85" s="26" t="s">
        <v>103</v>
      </c>
      <c r="C85" s="27" t="s">
        <v>104</v>
      </c>
      <c r="D85" s="28">
        <v>28000000</v>
      </c>
      <c r="E85" s="28">
        <v>30000000</v>
      </c>
      <c r="F85" s="24"/>
      <c r="G85" s="24"/>
      <c r="H85" s="28">
        <f t="shared" si="4"/>
        <v>-2000000</v>
      </c>
      <c r="I85" s="29">
        <f t="shared" si="5"/>
        <v>-6.6666666666666652E-2</v>
      </c>
      <c r="J85" s="30" t="s">
        <v>226</v>
      </c>
      <c r="K85" s="25"/>
      <c r="L85" s="25"/>
      <c r="M85" s="28">
        <f t="shared" si="6"/>
        <v>28000000</v>
      </c>
    </row>
    <row r="86" spans="2:13" s="23" customFormat="1" ht="35" outlineLevel="1" thickBot="1" x14ac:dyDescent="0.3">
      <c r="B86" s="26" t="s">
        <v>105</v>
      </c>
      <c r="C86" s="27" t="s">
        <v>106</v>
      </c>
      <c r="D86" s="28">
        <v>28000000</v>
      </c>
      <c r="E86" s="28">
        <v>30000000</v>
      </c>
      <c r="F86" s="24"/>
      <c r="G86" s="24"/>
      <c r="H86" s="28">
        <f t="shared" si="4"/>
        <v>-2000000</v>
      </c>
      <c r="I86" s="29">
        <f t="shared" si="5"/>
        <v>-6.6666666666666652E-2</v>
      </c>
      <c r="J86" s="30" t="s">
        <v>227</v>
      </c>
      <c r="K86" s="25"/>
      <c r="L86" s="25"/>
      <c r="M86" s="28">
        <f t="shared" si="6"/>
        <v>28000000</v>
      </c>
    </row>
    <row r="87" spans="2:13" s="23" customFormat="1" ht="92.5" outlineLevel="1" thickBot="1" x14ac:dyDescent="0.3">
      <c r="B87" s="26" t="s">
        <v>145</v>
      </c>
      <c r="C87" s="27" t="s">
        <v>146</v>
      </c>
      <c r="D87" s="28">
        <v>13500000</v>
      </c>
      <c r="E87" s="28">
        <v>15000000</v>
      </c>
      <c r="F87" s="24"/>
      <c r="G87" s="24"/>
      <c r="H87" s="28">
        <f t="shared" si="4"/>
        <v>-1500000</v>
      </c>
      <c r="I87" s="29">
        <f t="shared" si="5"/>
        <v>-9.9999999999999978E-2</v>
      </c>
      <c r="J87" s="30" t="s">
        <v>228</v>
      </c>
      <c r="K87" s="25"/>
      <c r="L87" s="25"/>
      <c r="M87" s="28">
        <f t="shared" si="6"/>
        <v>13500000</v>
      </c>
    </row>
    <row r="88" spans="2:13" s="23" customFormat="1" ht="58" outlineLevel="1" thickBot="1" x14ac:dyDescent="0.3">
      <c r="B88" s="26" t="s">
        <v>147</v>
      </c>
      <c r="C88" s="27" t="s">
        <v>148</v>
      </c>
      <c r="D88" s="28">
        <v>12500000</v>
      </c>
      <c r="E88" s="28">
        <v>12122500</v>
      </c>
      <c r="F88" s="24"/>
      <c r="G88" s="24"/>
      <c r="H88" s="28">
        <f t="shared" si="4"/>
        <v>377500</v>
      </c>
      <c r="I88" s="29">
        <f t="shared" si="5"/>
        <v>3.1140441328108892E-2</v>
      </c>
      <c r="J88" s="30" t="s">
        <v>229</v>
      </c>
      <c r="K88" s="25"/>
      <c r="L88" s="25"/>
      <c r="M88" s="28">
        <f t="shared" si="6"/>
        <v>12500000</v>
      </c>
    </row>
    <row r="89" spans="2:13" s="23" customFormat="1" ht="13.5" outlineLevel="1" thickBot="1" x14ac:dyDescent="0.3">
      <c r="B89" s="16" t="s">
        <v>149</v>
      </c>
      <c r="C89" s="17" t="s">
        <v>113</v>
      </c>
      <c r="D89" s="39">
        <f>+D90</f>
        <v>0</v>
      </c>
      <c r="E89" s="39">
        <f>+E90</f>
        <v>0</v>
      </c>
      <c r="F89" s="24"/>
      <c r="G89" s="24"/>
      <c r="H89" s="18">
        <f t="shared" si="4"/>
        <v>0</v>
      </c>
      <c r="I89" s="20">
        <v>0</v>
      </c>
      <c r="J89" s="21"/>
      <c r="K89" s="22"/>
      <c r="L89" s="22"/>
      <c r="M89" s="18">
        <f>M90</f>
        <v>0</v>
      </c>
    </row>
    <row r="90" spans="2:13" s="23" customFormat="1" ht="13" outlineLevel="1" thickBot="1" x14ac:dyDescent="0.3">
      <c r="B90" s="26" t="s">
        <v>114</v>
      </c>
      <c r="C90" s="27" t="s">
        <v>115</v>
      </c>
      <c r="D90" s="28">
        <v>0</v>
      </c>
      <c r="E90" s="28">
        <v>0</v>
      </c>
      <c r="F90" s="24"/>
      <c r="G90" s="24"/>
      <c r="H90" s="28">
        <f t="shared" si="4"/>
        <v>0</v>
      </c>
      <c r="I90" s="29">
        <v>0</v>
      </c>
      <c r="J90" s="25"/>
      <c r="K90" s="25"/>
      <c r="L90" s="25"/>
      <c r="M90" s="28">
        <f t="shared" si="6"/>
        <v>0</v>
      </c>
    </row>
    <row r="91" spans="2:13" s="23" customFormat="1" ht="13" thickBot="1" x14ac:dyDescent="0.3">
      <c r="B91" s="16"/>
      <c r="C91" s="17" t="s">
        <v>107</v>
      </c>
      <c r="D91" s="18">
        <f>+D6+D29+D56+D73+D81+D89</f>
        <v>6435168586.5241671</v>
      </c>
      <c r="E91" s="18">
        <f>+E6+E29+E56+E73+E81+E89</f>
        <v>6181050899.25</v>
      </c>
      <c r="F91" s="19"/>
      <c r="G91" s="19"/>
      <c r="H91" s="18">
        <f t="shared" si="4"/>
        <v>254117687.27416706</v>
      </c>
      <c r="I91" s="20">
        <f t="shared" si="5"/>
        <v>4.1112375778203258E-2</v>
      </c>
      <c r="J91" s="21"/>
      <c r="K91" s="22"/>
      <c r="L91" s="22"/>
      <c r="M91" s="18">
        <f>+M6+M29+M56+M73+M81+M89</f>
        <v>6435168586.5241671</v>
      </c>
    </row>
    <row r="92" spans="2:13" s="23" customFormat="1" ht="13" thickBot="1" x14ac:dyDescent="0.3">
      <c r="B92" s="5"/>
      <c r="C92" s="6"/>
      <c r="D92" s="6"/>
      <c r="E92" s="6"/>
      <c r="F92" s="6"/>
      <c r="G92" s="6"/>
      <c r="H92" s="6"/>
    </row>
    <row r="93" spans="2:13" ht="13" thickBot="1" x14ac:dyDescent="0.3">
      <c r="C93" s="17" t="s">
        <v>185</v>
      </c>
      <c r="D93" s="18">
        <v>6435168586.5200005</v>
      </c>
      <c r="E93" s="18">
        <v>6181050899.25</v>
      </c>
      <c r="F93" s="18"/>
      <c r="G93" s="18"/>
      <c r="H93" s="18">
        <v>254117687.27000001</v>
      </c>
      <c r="I93" s="20">
        <v>4.1099999999999998E-2</v>
      </c>
      <c r="J93" s="41"/>
      <c r="K93" s="41"/>
      <c r="L93" s="41"/>
      <c r="M93" s="41"/>
    </row>
    <row r="94" spans="2:13" ht="13" thickBot="1" x14ac:dyDescent="0.3">
      <c r="C94" s="17" t="s">
        <v>186</v>
      </c>
      <c r="D94" s="18">
        <f>D91-D93</f>
        <v>4.1666030883789063E-3</v>
      </c>
      <c r="E94" s="18">
        <f>E91-E93</f>
        <v>0</v>
      </c>
      <c r="F94" s="7">
        <f t="shared" ref="F94:G94" si="7">F91-F93</f>
        <v>0</v>
      </c>
      <c r="G94" s="7">
        <f t="shared" si="7"/>
        <v>0</v>
      </c>
      <c r="H94" s="18">
        <f>H91-H93</f>
        <v>4.1670501232147217E-3</v>
      </c>
      <c r="I94" s="20">
        <f>I91-I93</f>
        <v>1.2375778203260746E-5</v>
      </c>
      <c r="J94" s="42"/>
      <c r="K94" s="42"/>
      <c r="L94" s="42"/>
      <c r="M94" s="42"/>
    </row>
    <row r="96" spans="2:13" x14ac:dyDescent="0.25">
      <c r="E96" s="4"/>
      <c r="F96" s="4"/>
      <c r="G96" s="4"/>
      <c r="H96" s="4"/>
    </row>
    <row r="98" spans="5:13" x14ac:dyDescent="0.25">
      <c r="E98" s="4"/>
      <c r="F98" s="4"/>
      <c r="G98" s="4"/>
      <c r="H98" s="4"/>
      <c r="I98" s="42"/>
      <c r="J98" s="42"/>
      <c r="K98" s="42"/>
      <c r="L98" s="66"/>
      <c r="M98" s="42"/>
    </row>
    <row r="100" spans="5:13" x14ac:dyDescent="0.25">
      <c r="I100" s="43"/>
      <c r="J100" s="43"/>
      <c r="K100" s="43"/>
      <c r="L100" s="43"/>
      <c r="M100" s="43"/>
    </row>
    <row r="101" spans="5:13" x14ac:dyDescent="0.25">
      <c r="E101" s="3"/>
      <c r="F101" s="3"/>
      <c r="G101" s="3"/>
      <c r="H101" s="3"/>
      <c r="I101" s="41"/>
      <c r="J101" s="41"/>
      <c r="K101" s="41"/>
      <c r="L101" s="41"/>
      <c r="M101" s="41"/>
    </row>
  </sheetData>
  <mergeCells count="21">
    <mergeCell ref="M7:M8"/>
    <mergeCell ref="M14:M18"/>
    <mergeCell ref="B2:I2"/>
    <mergeCell ref="B3:I3"/>
    <mergeCell ref="L7:L8"/>
    <mergeCell ref="J7:J8"/>
    <mergeCell ref="L14:L18"/>
    <mergeCell ref="K41:K42"/>
    <mergeCell ref="B7:B8"/>
    <mergeCell ref="C7:C8"/>
    <mergeCell ref="D7:D8"/>
    <mergeCell ref="E7:E8"/>
    <mergeCell ref="H7:H8"/>
    <mergeCell ref="I7:I8"/>
    <mergeCell ref="D14:D18"/>
    <mergeCell ref="C14:C18"/>
    <mergeCell ref="B14:B18"/>
    <mergeCell ref="J14:J18"/>
    <mergeCell ref="I14:I18"/>
    <mergeCell ref="H14:H18"/>
    <mergeCell ref="E14:E18"/>
  </mergeCells>
  <dataValidations count="3">
    <dataValidation allowBlank="1" showInputMessage="1" showErrorMessage="1" error="El documento tiene habilitado la columna &quot;I&quot; para que pueda agregar las observaciones. Gracias" sqref="K47:L48" xr:uid="{25EF401A-475F-40F7-BE78-EE2124995915}"/>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2:I2" xr:uid="{35F63690-7CEC-40FC-9E18-B9061B67A7DB}"/>
    <dataValidation allowBlank="1" showInputMessage="1" showErrorMessage="1" prompt="El documento tiene habilitado la columna &quot;I&quot; para que pueda agregar las observaciones. Gracias" sqref="J19:J28 B56:E71 B73:C91 E73:E91 D73:D90 J82:J88 J30:J38 J40:J52 J54:J55 J59 J61 J64:J68 J70:J71 J75:J80 J7 J9:J14 B6:E7 B9:E14 B19:E55" xr:uid="{1957473B-FB2A-4D8C-9EB7-9D7952BE0F04}"/>
  </dataValidations>
  <pageMargins left="0.7" right="0.7" top="0.75" bottom="0.75" header="0.3" footer="0.3"/>
  <pageSetup orientation="portrait" r:id="rId1"/>
  <headerFooter>
    <oddFooter>&amp;C&amp;1#&amp;"Calibri"&amp;10&amp;K000000Uso Interno</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D08DEB3E709B2408DE9A01D9F21028E" ma:contentTypeVersion="2" ma:contentTypeDescription="Crear nuevo documento." ma:contentTypeScope="" ma:versionID="6e68721defca4f104bf663276e7518e8">
  <xsd:schema xmlns:xsd="http://www.w3.org/2001/XMLSchema" xmlns:xs="http://www.w3.org/2001/XMLSchema" xmlns:p="http://schemas.microsoft.com/office/2006/metadata/properties" xmlns:ns1="http://schemas.microsoft.com/sharepoint/v3" xmlns:ns2="fc66ef79-2d66-4fa3-90bd-e4f186d8d369" targetNamespace="http://schemas.microsoft.com/office/2006/metadata/properties" ma:root="true" ma:fieldsID="2f65eb66221da968c04c613b24bdd68e" ns1:_="" ns2:_="">
    <xsd:import namespace="http://schemas.microsoft.com/sharepoint/v3"/>
    <xsd:import namespace="fc66ef79-2d66-4fa3-90bd-e4f186d8d36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66ef79-2d66-4fa3-90bd-e4f186d8d36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3D2EDC-B441-463F-BE4E-3F04FDC19D83}"/>
</file>

<file path=customXml/itemProps2.xml><?xml version="1.0" encoding="utf-8"?>
<ds:datastoreItem xmlns:ds="http://schemas.openxmlformats.org/officeDocument/2006/customXml" ds:itemID="{8F6FDBE6-BC50-4CF5-A5E6-D2F5811F90E8}">
  <ds:schemaRefs>
    <ds:schemaRef ds:uri="http://schemas.openxmlformats.org/package/2006/metadata/core-properties"/>
    <ds:schemaRef ds:uri="7a4a2900-04ac-403c-b2b9-910d671bb3c6"/>
    <ds:schemaRef ds:uri="http://purl.org/dc/terms/"/>
    <ds:schemaRef ds:uri="http://www.w3.org/XML/1998/namespac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7D5A807E-1BB9-45D1-8E9C-6A678D2685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2026</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FERNANDEZ VARGAS VALERIA</dc:creator>
  <cp:lastModifiedBy>SANCHEZ ROBLES MARTA EUGENIA</cp:lastModifiedBy>
  <dcterms:created xsi:type="dcterms:W3CDTF">2020-07-21T18:06:29Z</dcterms:created>
  <dcterms:modified xsi:type="dcterms:W3CDTF">2025-09-05T03:02:11Z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0x0101004D08DEB3E709B2408DE9A01D9F21028E</vt:lpwstr>
  </property>
  <property fmtid="{D5CDD505-2E9C-101B-9397-08002B2CF9AE}" pid="3" name="MSIP_Label_b8b4be34-365a-4a68-b9fb-75c1b6874315_Enabled">
    <vt:lpwstr>true</vt:lpwstr>
  </property>
  <property fmtid="{D5CDD505-2E9C-101B-9397-08002B2CF9AE}" pid="4" name="MSIP_Label_b8b4be34-365a-4a68-b9fb-75c1b6874315_SetDate">
    <vt:lpwstr>2023-09-19T16:05:06Z</vt:lpwstr>
  </property>
  <property fmtid="{D5CDD505-2E9C-101B-9397-08002B2CF9AE}" pid="5" name="MSIP_Label_b8b4be34-365a-4a68-b9fb-75c1b6874315_Method">
    <vt:lpwstr>Standard</vt:lpwstr>
  </property>
  <property fmtid="{D5CDD505-2E9C-101B-9397-08002B2CF9AE}" pid="6" name="MSIP_Label_b8b4be34-365a-4a68-b9fb-75c1b6874315_Name">
    <vt:lpwstr>b8b4be34-365a-4a68-b9fb-75c1b6874315</vt:lpwstr>
  </property>
  <property fmtid="{D5CDD505-2E9C-101B-9397-08002B2CF9AE}" pid="7" name="MSIP_Label_b8b4be34-365a-4a68-b9fb-75c1b6874315_SiteId">
    <vt:lpwstr>618d0a45-25a6-4618-9f80-8f70a435ee52</vt:lpwstr>
  </property>
  <property fmtid="{D5CDD505-2E9C-101B-9397-08002B2CF9AE}" pid="8" name="MSIP_Label_b8b4be34-365a-4a68-b9fb-75c1b6874315_ActionId">
    <vt:lpwstr>7b8ec002-f8dd-4402-bba8-0000795e03bb</vt:lpwstr>
  </property>
  <property fmtid="{D5CDD505-2E9C-101B-9397-08002B2CF9AE}" pid="9" name="MSIP_Label_b8b4be34-365a-4a68-b9fb-75c1b6874315_ContentBits">
    <vt:lpwstr>2</vt:lpwstr>
  </property>
</Properties>
</file>